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9" activeTab="12"/>
  </bookViews>
  <sheets>
    <sheet name="目录" sheetId="1" r:id="rId1"/>
    <sheet name="1收支总表" sheetId="2" r:id="rId2"/>
    <sheet name="2收入总表" sheetId="3" r:id="rId3"/>
    <sheet name="3支出总表 " sheetId="16" r:id="rId4"/>
    <sheet name="4财拨总表" sheetId="5" r:id="rId5"/>
    <sheet name="5一般预算支出 " sheetId="17" r:id="rId6"/>
    <sheet name="6基本支出" sheetId="18" r:id="rId7"/>
    <sheet name="7三公" sheetId="8" r:id="rId8"/>
    <sheet name="8政府性基金" sheetId="9" r:id="rId9"/>
    <sheet name="9国有资本经营预算" sheetId="10" r:id="rId10"/>
    <sheet name="12部门项目支出明细表" sheetId="19" r:id="rId11"/>
    <sheet name="11项目绩效目标表" sheetId="20" r:id="rId12"/>
    <sheet name="12政府采购预算表" sheetId="15" r:id="rId13"/>
  </sheets>
  <calcPr calcId="144525"/>
</workbook>
</file>

<file path=xl/sharedStrings.xml><?xml version="1.0" encoding="utf-8"?>
<sst xmlns="http://schemas.openxmlformats.org/spreadsheetml/2006/main" count="943" uniqueCount="402">
  <si>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</si>
  <si>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</si>
  <si>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</si>
  <si>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</si>
  <si>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</si>
  <si>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</si>
  <si>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</si>
  <si>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</si>
  <si>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</si>
  <si>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</si>
  <si>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</si>
  <si>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</si>
  <si>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</si>
  <si>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</si>
  <si>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</si>
  <si>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</si>
  <si>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</si>
  <si>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</si>
  <si>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</si>
  <si>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</si>
  <si>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</si>
  <si>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</si>
  <si>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</si>
  <si>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</si>
  <si>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</si>
  <si>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</si>
  <si>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</si>
  <si>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</si>
  <si>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</si>
  <si>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</si>
  <si>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</si>
  <si>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</si>
  <si>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</si>
  <si>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</si>
  <si>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</si>
  <si>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</si>
  <si>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</si>
  <si>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</si>
  <si>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</si>
  <si>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</si>
  <si>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</si>
  <si>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</si>
  <si>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</si>
  <si>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</si>
  <si>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</si>
  <si>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</si>
  <si>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</si>
  <si>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</si>
  <si>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</si>
  <si>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</si>
  <si>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</si>
  <si>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</si>
  <si>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</si>
  <si>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</si>
  <si>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</si>
  <si>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</si>
  <si>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</si>
  <si>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</si>
  <si>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</si>
  <si>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</si>
  <si>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</si>
  <si>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</si>
  <si>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</si>
  <si>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</si>
  <si>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</si>
  <si>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</si>
  <si>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</si>
  <si>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</si>
  <si>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</si>
  <si>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</si>
  <si>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</si>
  <si>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</si>
  <si>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</si>
  <si>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</si>
  <si>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</si>
  <si>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</si>
  <si>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</si>
  <si>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</si>
  <si>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</si>
  <si>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</si>
  <si>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</si>
  <si>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</si>
  <si>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</si>
  <si>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</si>
  <si>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</si>
  <si>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</si>
  <si>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</si>
  <si>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</si>
  <si>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</si>
  <si>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</si>
  <si>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</si>
  <si>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</si>
  <si>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</si>
  <si>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</si>
  <si>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</si>
  <si>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</si>
  <si>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巴彦淖尔市临河区科学技术局（部门）</t>
  </si>
  <si>
    <t>巴彦淖尔市临河区科学技术局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</si>
  <si>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</si>
  <si>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</si>
  <si>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</si>
  <si>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</si>
  <si>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</si>
  <si>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</si>
  <si>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</si>
  <si>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</si>
  <si>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</si>
  <si>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</si>
  <si>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 xml:space="preserve">  20601</t>
  </si>
  <si>
    <t xml:space="preserve">  科学技术管理事务</t>
  </si>
  <si>
    <t xml:space="preserve">    2060101</t>
  </si>
  <si>
    <t xml:space="preserve">    行政运行</t>
  </si>
  <si>
    <t xml:space="preserve">   其他应用研究支出</t>
  </si>
  <si>
    <t xml:space="preserve">     科技成果转化与扩散</t>
  </si>
  <si>
    <t xml:space="preserve">    其他技术研究与开发支出</t>
  </si>
  <si>
    <t xml:space="preserve">  科技条件专项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</si>
  <si>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</si>
  <si>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</si>
  <si>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</si>
  <si>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</si>
  <si>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</si>
  <si>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</si>
  <si>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</si>
  <si>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</si>
  <si>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</si>
  <si>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</si>
  <si>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2080801</t>
  </si>
  <si>
    <t xml:space="preserve">    死亡抚恤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</si>
  <si>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</si>
  <si>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</si>
  <si>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</si>
  <si>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</si>
  <si>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</si>
  <si>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</si>
  <si>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</si>
  <si>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</si>
  <si>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</si>
  <si>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</si>
  <si>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</si>
  <si>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</si>
  <si>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</si>
  <si>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</si>
  <si>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其他支出</t>
  </si>
  <si>
    <t>其他地方自行试点项目收益专项债券收入安排的支出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</si>
  <si>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</si>
  <si>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</si>
  <si>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</si>
  <si>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</si>
  <si>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</si>
  <si>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</si>
  <si>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</si>
  <si>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</si>
  <si>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</si>
  <si>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</si>
  <si>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</si>
  <si>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</si>
  <si>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</si>
  <si>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</si>
  <si>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</si>
  <si>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</si>
  <si>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</si>
  <si>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</si>
  <si>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</si>
  <si>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</si>
  <si>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</si>
  <si>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</si>
  <si>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</si>
  <si>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</si>
  <si>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</si>
  <si>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</si>
  <si>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</si>
  <si>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</si>
  <si>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</si>
  <si>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</si>
  <si>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</si>
  <si>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</si>
  <si>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</si>
  <si>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</si>
  <si>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</si>
  <si>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</si>
  <si>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</si>
  <si>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</si>
  <si>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</si>
  <si>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</si>
  <si>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</si>
  <si>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</si>
  <si>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</si>
  <si>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</si>
  <si>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</si>
  <si>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</si>
  <si>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</si>
  <si>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</si>
  <si>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</si>
  <si>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</si>
  <si>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</si>
  <si>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</si>
  <si>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</si>
  <si>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</si>
  <si>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</si>
  <si>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</si>
  <si>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</si>
  <si>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</si>
  <si>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</si>
  <si>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</si>
  <si>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</si>
  <si>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</si>
  <si>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</si>
  <si>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</si>
  <si>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</si>
  <si>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</si>
  <si>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</si>
  <si>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</si>
  <si>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</si>
  <si>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</si>
  <si>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</si>
  <si>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</si>
  <si>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</si>
  <si>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</si>
  <si>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30216</t>
  </si>
  <si>
    <t xml:space="preserve">  培训费</t>
  </si>
  <si>
    <t xml:space="preserve">  30228</t>
  </si>
  <si>
    <t xml:space="preserve">  工会经费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</si>
  <si>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</si>
  <si>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</si>
  <si>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</si>
  <si>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</si>
  <si>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</si>
  <si>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</si>
  <si>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</si>
  <si>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</si>
  <si>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</si>
  <si>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</si>
  <si>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</si>
  <si>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</si>
  <si>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</si>
  <si>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</si>
  <si>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</si>
  <si>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</si>
  <si>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</si>
  <si>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</si>
  <si>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</si>
  <si>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</si>
  <si>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</si>
  <si>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此表空白、无内容</t>
  </si>
  <si>
    <t>国有资本经营预算支出表</t>
  </si>
  <si>
    <t>本年国有资本经营预算支出</t>
  </si>
  <si>
    <t>项目支出预算明细表</t>
  </si>
  <si>
    <t>单位编码</t>
  </si>
  <si>
    <t>预算单位</t>
  </si>
  <si>
    <t>项目名称</t>
  </si>
  <si>
    <t>支出功能分类科目</t>
  </si>
  <si>
    <t>政府预算支持经济分类科目</t>
  </si>
  <si>
    <t>本年拨款</t>
  </si>
  <si>
    <t>财政拨款结转结余</t>
  </si>
  <si>
    <t>203001</t>
  </si>
  <si>
    <t>科技活动</t>
  </si>
  <si>
    <t>2060101-行政运行</t>
  </si>
  <si>
    <t>302-商品和服务支出</t>
  </si>
  <si>
    <t>30202-印刷费</t>
  </si>
  <si>
    <t>50201-办公经费</t>
  </si>
  <si>
    <t>30211-差旅费</t>
  </si>
  <si>
    <t>30216-培训费</t>
  </si>
  <si>
    <t>50203-培训费</t>
  </si>
  <si>
    <t>30239-其他交通费用</t>
  </si>
  <si>
    <t>30299-其他商品和服务支出</t>
  </si>
  <si>
    <t>50299-其他商品和服务支出</t>
  </si>
  <si>
    <t>慰问科技人员</t>
  </si>
  <si>
    <t>科技服务体系建设和科技培训</t>
  </si>
  <si>
    <t>30201-办公费</t>
  </si>
  <si>
    <t>30226-劳务费</t>
  </si>
  <si>
    <t>50205-委托业务费</t>
  </si>
  <si>
    <t>巴彦淖尔国家农业高新技术产业示范区建设项目</t>
  </si>
  <si>
    <t>310-资本性支出</t>
  </si>
  <si>
    <t>31002-办公设备购置</t>
  </si>
  <si>
    <t>50306-设备购置</t>
  </si>
  <si>
    <t>2060399- 其他应用研究支出</t>
  </si>
  <si>
    <t>312-对企业补助</t>
  </si>
  <si>
    <t>31299-其他对企业补助</t>
  </si>
  <si>
    <t>50701-费用补贴</t>
  </si>
  <si>
    <t>2060404-科技成果转化与扩散</t>
  </si>
  <si>
    <t>2060499-其他技术研究与开发支出</t>
  </si>
  <si>
    <t>2060503-科技条件专项</t>
  </si>
  <si>
    <t>2290402-其他地方自行试点项目收益专项债券收入安排的支出</t>
  </si>
  <si>
    <t>309-资本性支出</t>
  </si>
  <si>
    <t>30999-其他基本建设支出</t>
  </si>
  <si>
    <t>50399-其他资本性支出</t>
  </si>
  <si>
    <t>合计（30117.91万元）</t>
  </si>
  <si>
    <t>项目支出绩效目标申报表</t>
  </si>
  <si>
    <t>项目单位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</si>
  <si>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</si>
  <si>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</si>
  <si>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</si>
  <si>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</si>
  <si>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</si>
  <si>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</si>
  <si>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</si>
  <si>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</si>
  <si>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</si>
  <si>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</si>
  <si>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203001-巴彦淖尔市临河区科学技术局</t>
  </si>
  <si>
    <t>部门预算项目</t>
  </si>
  <si>
    <t>参加上级组织的全区科技活动暨科普宣传周、科技三下乡活动、全国科技工作者日、科技创新方法推广、科技金融服务、众创空间开展项目推介等活动.</t>
  </si>
  <si>
    <t>产出指标</t>
  </si>
  <si>
    <t>质量指标</t>
  </si>
  <si>
    <t>印制科普读物完成率</t>
  </si>
  <si>
    <t>正向</t>
  </si>
  <si>
    <t>大于等于</t>
  </si>
  <si>
    <t>95</t>
  </si>
  <si>
    <t>%</t>
  </si>
  <si>
    <t>数量指标</t>
  </si>
  <si>
    <t>印制科普读物等批次</t>
  </si>
  <si>
    <t>3</t>
  </si>
  <si>
    <t>批次</t>
  </si>
  <si>
    <t>市内科普宣传平台用车次数</t>
  </si>
  <si>
    <t>35</t>
  </si>
  <si>
    <t>次</t>
  </si>
  <si>
    <t>时效指标</t>
  </si>
  <si>
    <t>工作完成及时率</t>
  </si>
  <si>
    <t>成本指标</t>
  </si>
  <si>
    <t>项目总成本</t>
  </si>
  <si>
    <t>小于等于</t>
  </si>
  <si>
    <t>2.4</t>
  </si>
  <si>
    <t>万元</t>
  </si>
  <si>
    <t>效益指标</t>
  </si>
  <si>
    <t>可持续影响</t>
  </si>
  <si>
    <t>宣传活动等对于科技人员及大众的影响力</t>
  </si>
  <si>
    <t>等于</t>
  </si>
  <si>
    <t>长期</t>
  </si>
  <si>
    <t xml:space="preserve">	 长期</t>
  </si>
  <si>
    <t>社会效益</t>
  </si>
  <si>
    <t>推动本地区科技进步提升</t>
  </si>
  <si>
    <t>逐渐提升</t>
  </si>
  <si>
    <t>满意度指标</t>
  </si>
  <si>
    <t>服务对象满意度</t>
  </si>
  <si>
    <t>企业满意度</t>
  </si>
  <si>
    <t>90</t>
  </si>
  <si>
    <t>科技人员满意度</t>
  </si>
  <si>
    <t>服务专家或科技特派员深入园区、基地开展技术服务，对科技示范户进行现场指导培训</t>
  </si>
  <si>
    <t>培训及考察完成率</t>
  </si>
  <si>
    <t>2.6</t>
  </si>
  <si>
    <t>市外参加农牧业培训和组织干部参加业务培训及考察等次数</t>
  </si>
  <si>
    <t>4</t>
  </si>
  <si>
    <t>邀请专家绩效评价次数</t>
  </si>
  <si>
    <t>2</t>
  </si>
  <si>
    <t>培训及宣传后对于科技人员及大众的影响力</t>
  </si>
  <si>
    <t>农高区项目对接用于差旅、用车平台租车；实施项目聘请专家聘请专家、提供办公设备</t>
  </si>
  <si>
    <t>平台租车费用</t>
  </si>
  <si>
    <t>0.5</t>
  </si>
  <si>
    <t>印刷费</t>
  </si>
  <si>
    <t>差旅数量（次）</t>
  </si>
  <si>
    <t>办公设备到位率</t>
  </si>
  <si>
    <t>聘用劳务人员数量（人次）</t>
  </si>
  <si>
    <t>人</t>
  </si>
  <si>
    <t>项目完成时效</t>
  </si>
  <si>
    <t>差旅费</t>
  </si>
  <si>
    <t>0.6</t>
  </si>
  <si>
    <t>宣传牌制作费</t>
  </si>
  <si>
    <t>1</t>
  </si>
  <si>
    <t>差旅费用支出合规率</t>
  </si>
  <si>
    <t>办公设备验收合格率</t>
  </si>
  <si>
    <t>劳务费发放完成率</t>
  </si>
  <si>
    <t>96</t>
  </si>
  <si>
    <t>劳务费</t>
  </si>
  <si>
    <t>1.4</t>
  </si>
  <si>
    <t>办公设备购置费</t>
  </si>
  <si>
    <t>提高企业技术创新及应用率</t>
  </si>
  <si>
    <t>支持企业的创新持续性</t>
  </si>
  <si>
    <t>定性</t>
  </si>
  <si>
    <t>企业满意率</t>
  </si>
  <si>
    <t>科技计划项目</t>
  </si>
  <si>
    <t>对2021年自治区应用技术研究与开发资金预算、第二批自治区科技成果转化专项资金等立项的项目开展申报、监管工作</t>
  </si>
  <si>
    <t>资金拨付及时率</t>
  </si>
  <si>
    <t>企业个数</t>
  </si>
  <si>
    <t>个</t>
  </si>
  <si>
    <t>项目上报及时率</t>
  </si>
  <si>
    <t>申报科技项目等对于企业的影响力</t>
  </si>
  <si>
    <t>巴彦淖尔国家农业高新技术产业示范区建设项目专项债券</t>
  </si>
  <si>
    <t>农高区项目道路、展馆、绿化、环评等建设</t>
  </si>
  <si>
    <t>工程项目总成本</t>
  </si>
  <si>
    <t>修缮大型展馆</t>
  </si>
  <si>
    <t>1座</t>
  </si>
  <si>
    <t>座</t>
  </si>
  <si>
    <t>工程完成时效</t>
  </si>
  <si>
    <t>工程验收合格率</t>
  </si>
  <si>
    <t>带动农户</t>
  </si>
  <si>
    <t>户</t>
  </si>
  <si>
    <t>经济效益</t>
  </si>
  <si>
    <t>带动园区产业经济增效</t>
  </si>
  <si>
    <t>推动园区发展建设</t>
  </si>
  <si>
    <t>效果显著</t>
  </si>
  <si>
    <t>农户满意度</t>
  </si>
  <si>
    <t>合  计</t>
  </si>
  <si>
    <t>政府采购预算表</t>
  </si>
  <si>
    <t>单位：元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</si>
  <si>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</si>
  <si>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</si>
  <si>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</si>
  <si>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</si>
  <si>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</si>
  <si>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</si>
  <si>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</si>
  <si>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便携式计算机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</si>
</sst>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name val="Hiragino Sans GB"/>
      <charset val="134"/>
    </font>
    <font>
      <sz val="11"/>
      <color indexed="8"/>
      <name val="宋体"/>
      <charset val="0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1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0" fillId="21" borderId="16" applyNumberFormat="0" applyAlignment="0" applyProtection="0">
      <alignment vertical="center"/>
    </xf>
    <xf numFmtId="0" fontId="31" fillId="21" borderId="12" applyNumberFormat="0" applyAlignment="0" applyProtection="0">
      <alignment vertical="center"/>
    </xf>
    <xf numFmtId="0" fontId="33" fillId="23" borderId="17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8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49" applyFont="1" applyFill="1" applyAlignment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4" fontId="1" fillId="0" borderId="1" xfId="49" applyNumberFormat="1" applyFont="1" applyFill="1" applyBorder="1" applyAlignment="1">
      <alignment horizontal="right" vertical="center" wrapText="1"/>
    </xf>
    <xf numFmtId="0" fontId="5" fillId="0" borderId="1" xfId="49" applyFont="1" applyFill="1" applyBorder="1" applyAlignment="1">
      <alignment vertical="center" wrapText="1"/>
    </xf>
    <xf numFmtId="4" fontId="3" fillId="0" borderId="1" xfId="49" applyNumberFormat="1" applyFont="1" applyFill="1" applyBorder="1" applyAlignment="1">
      <alignment horizontal="right" vertical="center" wrapText="1"/>
    </xf>
    <xf numFmtId="0" fontId="1" fillId="0" borderId="0" xfId="49" applyFont="1" applyFill="1" applyBorder="1" applyAlignment="1">
      <alignment horizontal="righ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7" xfId="49" applyNumberFormat="1" applyFont="1" applyFill="1" applyBorder="1" applyAlignment="1">
      <alignment horizontal="right" vertical="center" wrapText="1"/>
    </xf>
    <xf numFmtId="4" fontId="1" fillId="0" borderId="8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right" vertical="center" wrapText="1"/>
    </xf>
    <xf numFmtId="4" fontId="9" fillId="0" borderId="1" xfId="49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0" xfId="49" applyFont="1" applyFill="1" applyAlignment="1">
      <alignment vertical="center"/>
    </xf>
    <xf numFmtId="0" fontId="1" fillId="0" borderId="1" xfId="49" applyFont="1" applyFill="1" applyBorder="1" applyAlignment="1">
      <alignment vertical="center" wrapText="1"/>
    </xf>
    <xf numFmtId="0" fontId="1" fillId="0" borderId="1" xfId="49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4" fontId="1" fillId="0" borderId="1" xfId="49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49" applyFont="1">
      <alignment vertical="center"/>
    </xf>
    <xf numFmtId="0" fontId="1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center" wrapText="1"/>
    </xf>
    <xf numFmtId="0" fontId="11" fillId="0" borderId="0" xfId="49" applyFont="1" applyBorder="1" applyAlignment="1">
      <alignment vertical="center" wrapText="1"/>
    </xf>
    <xf numFmtId="0" fontId="11" fillId="0" borderId="0" xfId="49" applyFont="1" applyBorder="1" applyAlignment="1">
      <alignment horizontal="right" vertical="center" wrapText="1"/>
    </xf>
    <xf numFmtId="0" fontId="7" fillId="0" borderId="0" xfId="49" applyFont="1" applyBorder="1" applyAlignment="1">
      <alignment vertical="center" wrapText="1"/>
    </xf>
    <xf numFmtId="0" fontId="11" fillId="0" borderId="0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1" fillId="0" borderId="4" xfId="49" applyFont="1" applyFill="1" applyBorder="1" applyAlignment="1">
      <alignment vertical="center" wrapText="1"/>
    </xf>
    <xf numFmtId="4" fontId="1" fillId="0" borderId="4" xfId="49" applyNumberFormat="1" applyFont="1" applyFill="1" applyBorder="1" applyAlignment="1">
      <alignment horizontal="right" vertical="center" wrapText="1"/>
    </xf>
    <xf numFmtId="4" fontId="1" fillId="0" borderId="4" xfId="49" applyNumberFormat="1" applyFont="1" applyBorder="1" applyAlignment="1">
      <alignment horizontal="right" vertical="center" wrapText="1"/>
    </xf>
    <xf numFmtId="0" fontId="1" fillId="0" borderId="4" xfId="49" applyFont="1" applyFill="1" applyBorder="1" applyAlignment="1">
      <alignment horizontal="left" vertical="center" wrapText="1" indent="1"/>
    </xf>
    <xf numFmtId="0" fontId="1" fillId="0" borderId="4" xfId="49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left" vertical="center" shrinkToFit="1"/>
    </xf>
    <xf numFmtId="0" fontId="1" fillId="0" borderId="4" xfId="49" applyFont="1" applyBorder="1">
      <alignment vertical="center"/>
    </xf>
    <xf numFmtId="0" fontId="1" fillId="0" borderId="4" xfId="49" applyFont="1" applyFill="1" applyBorder="1" applyAlignment="1">
      <alignment horizontal="center" vertical="center" wrapText="1"/>
    </xf>
    <xf numFmtId="4" fontId="8" fillId="0" borderId="1" xfId="49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96296296296" customWidth="1"/>
    <col min="2" max="2" width="69.1296296296296" customWidth="1"/>
    <col min="3" max="3" width="9.75" customWidth="1"/>
  </cols>
  <sheetData>
    <row r="1" ht="57" customHeight="1" spans="1:2">
      <c r="A1" s="24"/>
      <c r="B1" s="24"/>
    </row>
    <row r="2" ht="57" customHeight="1" spans="1:2">
      <c r="A2" s="81" t="s">
        <v>0</v>
      </c>
      <c r="B2" s="81" t="s">
        <v>1</v>
      </c>
    </row>
    <row r="3" ht="28.5" customHeight="1" spans="1:2">
      <c r="A3" s="82" t="s">
        <v>2</v>
      </c>
      <c r="B3" s="83" t="s">
        <v>3</v>
      </c>
    </row>
    <row r="4" ht="28.5" customHeight="1" spans="1:2">
      <c r="A4" s="82" t="s">
        <v>4</v>
      </c>
      <c r="B4" s="83" t="s">
        <v>5</v>
      </c>
    </row>
    <row r="5" ht="28.5" customHeight="1" spans="1:2">
      <c r="A5" s="82" t="s">
        <v>6</v>
      </c>
      <c r="B5" s="83" t="s">
        <v>7</v>
      </c>
    </row>
    <row r="6" ht="28.5" customHeight="1" spans="1:2">
      <c r="A6" s="82" t="s">
        <v>8</v>
      </c>
      <c r="B6" s="83" t="s">
        <v>9</v>
      </c>
    </row>
    <row r="7" ht="28.5" customHeight="1" spans="1:2">
      <c r="A7" s="82" t="s">
        <v>10</v>
      </c>
      <c r="B7" s="83" t="s">
        <v>11</v>
      </c>
    </row>
    <row r="8" ht="28.5" customHeight="1" spans="1:2">
      <c r="A8" s="82" t="s">
        <v>12</v>
      </c>
      <c r="B8" s="83" t="s">
        <v>13</v>
      </c>
    </row>
    <row r="9" ht="28.5" customHeight="1" spans="1:2">
      <c r="A9" s="82" t="s">
        <v>14</v>
      </c>
      <c r="B9" s="83" t="s">
        <v>15</v>
      </c>
    </row>
    <row r="10" ht="28.5" customHeight="1" spans="1:2">
      <c r="A10" s="82" t="s">
        <v>16</v>
      </c>
      <c r="B10" s="83" t="s">
        <v>17</v>
      </c>
    </row>
    <row r="11" ht="28.5" customHeight="1" spans="1:2">
      <c r="A11" s="82" t="s">
        <v>18</v>
      </c>
      <c r="B11" s="83" t="s">
        <v>19</v>
      </c>
    </row>
    <row r="12" ht="28.5" customHeight="1" spans="1:2">
      <c r="A12" s="82" t="s">
        <v>20</v>
      </c>
      <c r="B12" s="83" t="s">
        <v>21</v>
      </c>
    </row>
    <row r="13" ht="28.5" customHeight="1" spans="1:2">
      <c r="A13" s="82" t="s">
        <v>22</v>
      </c>
      <c r="B13" s="83" t="s">
        <v>23</v>
      </c>
    </row>
    <row r="14" ht="28.5" customHeight="1" spans="1:2">
      <c r="A14" s="82" t="s">
        <v>24</v>
      </c>
      <c r="B14" s="8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0" workbookViewId="0">
      <selection activeCell="D38" sqref="D38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79" t="s">
        <v>2</v>
      </c>
      <c r="B1" s="79"/>
      <c r="C1" s="79"/>
      <c r="D1" s="79"/>
    </row>
    <row r="2" ht="21" customHeight="1" spans="1:4">
      <c r="A2" s="24" t="s">
        <v>26</v>
      </c>
      <c r="B2" s="24"/>
      <c r="C2" s="24"/>
      <c r="D2" s="24"/>
    </row>
    <row r="3" ht="22.7" customHeight="1" spans="1:4">
      <c r="A3" s="23"/>
      <c r="B3" s="23"/>
      <c r="C3" s="23"/>
      <c r="D3" s="40" t="s">
        <v>27</v>
      </c>
    </row>
    <row r="4" ht="57" customHeight="1" spans="1:4">
      <c r="A4" s="26" t="s">
        <v>28</v>
      </c>
      <c r="B4" s="26"/>
      <c r="C4" s="26" t="s">
        <v>29</v>
      </c>
      <c r="D4" s="26"/>
    </row>
    <row r="5" ht="34.15" customHeight="1" spans="1:4">
      <c r="A5" s="26" t="s">
        <v>30</v>
      </c>
      <c r="B5" s="26" t="s">
        <v>31</v>
      </c>
      <c r="C5" s="26" t="s">
        <v>30</v>
      </c>
      <c r="D5" s="27" t="s">
        <v>31</v>
      </c>
    </row>
    <row r="6" ht="34.15" customHeight="1" spans="1:4">
      <c r="A6" s="58" t="s">
        <v>32</v>
      </c>
      <c r="B6" s="29">
        <v>211.3</v>
      </c>
      <c r="C6" s="58" t="s">
        <v>33</v>
      </c>
      <c r="D6" s="29"/>
    </row>
    <row r="7" ht="34.15" customHeight="1" spans="1:4">
      <c r="A7" s="58" t="s">
        <v>34</v>
      </c>
      <c r="B7" s="29"/>
      <c r="C7" s="58" t="s">
        <v>35</v>
      </c>
      <c r="D7" s="29"/>
    </row>
    <row r="8" ht="34.15" customHeight="1" spans="1:4">
      <c r="A8" s="58" t="s">
        <v>36</v>
      </c>
      <c r="B8" s="29"/>
      <c r="C8" s="58" t="s">
        <v>37</v>
      </c>
      <c r="D8" s="29"/>
    </row>
    <row r="9" ht="34.15" customHeight="1" spans="1:4">
      <c r="A9" s="58" t="s">
        <v>38</v>
      </c>
      <c r="B9" s="29"/>
      <c r="C9" s="58" t="s">
        <v>39</v>
      </c>
      <c r="D9" s="29"/>
    </row>
    <row r="10" ht="34.15" customHeight="1" spans="1:4">
      <c r="A10" s="58" t="s">
        <v>40</v>
      </c>
      <c r="B10" s="29"/>
      <c r="C10" s="58" t="s">
        <v>41</v>
      </c>
      <c r="D10" s="29"/>
    </row>
    <row r="11" ht="34.15" customHeight="1" spans="1:4">
      <c r="A11" s="58" t="s">
        <v>42</v>
      </c>
      <c r="B11" s="29"/>
      <c r="C11" s="58" t="s">
        <v>43</v>
      </c>
      <c r="D11" s="59">
        <f>104.15+5055.12</f>
        <v>5159.27</v>
      </c>
    </row>
    <row r="12" ht="34.15" customHeight="1" spans="1:4">
      <c r="A12" s="58" t="s">
        <v>44</v>
      </c>
      <c r="B12" s="29"/>
      <c r="C12" s="58" t="s">
        <v>45</v>
      </c>
      <c r="D12" s="59"/>
    </row>
    <row r="13" ht="34.15" customHeight="1" spans="1:4">
      <c r="A13" s="58" t="s">
        <v>46</v>
      </c>
      <c r="B13" s="29"/>
      <c r="C13" s="58" t="s">
        <v>47</v>
      </c>
      <c r="D13" s="59">
        <v>54.67</v>
      </c>
    </row>
    <row r="14" ht="34.15" customHeight="1" spans="1:4">
      <c r="A14" s="58" t="s">
        <v>48</v>
      </c>
      <c r="B14" s="29"/>
      <c r="C14" s="58" t="s">
        <v>49</v>
      </c>
      <c r="D14" s="59"/>
    </row>
    <row r="15" ht="34.15" customHeight="1" spans="1:4">
      <c r="A15" s="58"/>
      <c r="B15" s="29"/>
      <c r="C15" s="58" t="s">
        <v>50</v>
      </c>
      <c r="D15" s="59">
        <v>32.58</v>
      </c>
    </row>
    <row r="16" ht="34.15" customHeight="1" spans="1:4">
      <c r="A16" s="58"/>
      <c r="B16" s="29"/>
      <c r="C16" s="58" t="s">
        <v>51</v>
      </c>
      <c r="D16" s="59"/>
    </row>
    <row r="17" ht="34.15" customHeight="1" spans="1:4">
      <c r="A17" s="58"/>
      <c r="B17" s="60"/>
      <c r="C17" s="58" t="s">
        <v>52</v>
      </c>
      <c r="D17" s="59"/>
    </row>
    <row r="18" ht="34.15" customHeight="1" spans="1:4">
      <c r="A18" s="58"/>
      <c r="B18" s="60"/>
      <c r="C18" s="58" t="s">
        <v>53</v>
      </c>
      <c r="D18" s="59"/>
    </row>
    <row r="19" ht="34.15" customHeight="1" spans="1:4">
      <c r="A19" s="58"/>
      <c r="B19" s="60"/>
      <c r="C19" s="58" t="s">
        <v>54</v>
      </c>
      <c r="D19" s="59"/>
    </row>
    <row r="20" ht="34.15" customHeight="1" spans="1:4">
      <c r="A20" s="58"/>
      <c r="B20" s="60"/>
      <c r="C20" s="58" t="s">
        <v>55</v>
      </c>
      <c r="D20" s="59"/>
    </row>
    <row r="21" ht="34.15" customHeight="1" spans="1:4">
      <c r="A21" s="58"/>
      <c r="B21" s="29"/>
      <c r="C21" s="58" t="s">
        <v>56</v>
      </c>
      <c r="D21" s="59"/>
    </row>
    <row r="22" ht="34.15" customHeight="1" spans="1:4">
      <c r="A22" s="58"/>
      <c r="B22" s="60"/>
      <c r="C22" s="58" t="s">
        <v>57</v>
      </c>
      <c r="D22" s="59"/>
    </row>
    <row r="23" ht="34.15" customHeight="1" spans="1:4">
      <c r="A23" s="58"/>
      <c r="B23" s="60"/>
      <c r="C23" s="58" t="s">
        <v>58</v>
      </c>
      <c r="D23" s="59"/>
    </row>
    <row r="24" ht="34.15" customHeight="1" spans="1:4">
      <c r="A24" s="58"/>
      <c r="B24" s="60"/>
      <c r="C24" s="58" t="s">
        <v>59</v>
      </c>
      <c r="D24" s="59"/>
    </row>
    <row r="25" ht="34.15" customHeight="1" spans="1:4">
      <c r="A25" s="58"/>
      <c r="B25" s="60"/>
      <c r="C25" s="58" t="s">
        <v>60</v>
      </c>
      <c r="D25" s="59">
        <v>19.9</v>
      </c>
    </row>
    <row r="26" ht="34.15" customHeight="1" spans="1:4">
      <c r="A26" s="58"/>
      <c r="B26" s="60"/>
      <c r="C26" s="58" t="s">
        <v>61</v>
      </c>
      <c r="D26" s="59"/>
    </row>
    <row r="27" ht="34.15" customHeight="1" spans="1:4">
      <c r="A27" s="58"/>
      <c r="B27" s="60"/>
      <c r="C27" s="58" t="s">
        <v>62</v>
      </c>
      <c r="D27" s="59"/>
    </row>
    <row r="28" ht="34.15" customHeight="1" spans="1:4">
      <c r="A28" s="58"/>
      <c r="B28" s="60"/>
      <c r="C28" s="58" t="s">
        <v>63</v>
      </c>
      <c r="D28" s="59"/>
    </row>
    <row r="29" ht="34.15" customHeight="1" spans="1:4">
      <c r="A29" s="58"/>
      <c r="B29" s="60"/>
      <c r="C29" s="58" t="s">
        <v>64</v>
      </c>
      <c r="D29" s="59"/>
    </row>
    <row r="30" ht="34.15" customHeight="1" spans="1:4">
      <c r="A30" s="58"/>
      <c r="B30" s="60"/>
      <c r="C30" s="58" t="s">
        <v>65</v>
      </c>
      <c r="D30" s="59">
        <v>25064.61</v>
      </c>
    </row>
    <row r="31" ht="34.15" customHeight="1" spans="1:4">
      <c r="A31" s="58"/>
      <c r="B31" s="60"/>
      <c r="C31" s="58" t="s">
        <v>66</v>
      </c>
      <c r="D31" s="29"/>
    </row>
    <row r="32" ht="34.15" customHeight="1" spans="1:4">
      <c r="A32" s="58"/>
      <c r="B32" s="60"/>
      <c r="C32" s="58" t="s">
        <v>67</v>
      </c>
      <c r="D32" s="29"/>
    </row>
    <row r="33" ht="34.15" customHeight="1" spans="1:4">
      <c r="A33" s="58"/>
      <c r="B33" s="60"/>
      <c r="C33" s="58" t="s">
        <v>68</v>
      </c>
      <c r="D33" s="29"/>
    </row>
    <row r="34" ht="34.15" customHeight="1" spans="1:4">
      <c r="A34" s="58"/>
      <c r="B34" s="60"/>
      <c r="C34" s="58" t="s">
        <v>69</v>
      </c>
      <c r="D34" s="29"/>
    </row>
    <row r="35" ht="34.15" customHeight="1" spans="1:4">
      <c r="A35" s="58"/>
      <c r="B35" s="60"/>
      <c r="C35" s="58" t="s">
        <v>70</v>
      </c>
      <c r="D35" s="29"/>
    </row>
    <row r="36" ht="34.15" customHeight="1" spans="1:4">
      <c r="A36" s="58"/>
      <c r="B36" s="60"/>
      <c r="C36" s="58" t="s">
        <v>71</v>
      </c>
      <c r="D36" s="29"/>
    </row>
    <row r="37" ht="34.15" customHeight="1" spans="1:4">
      <c r="A37" s="26" t="s">
        <v>72</v>
      </c>
      <c r="B37" s="39">
        <f>SUM(B6:B36)</f>
        <v>211.3</v>
      </c>
      <c r="C37" s="26" t="s">
        <v>73</v>
      </c>
      <c r="D37" s="39">
        <f>SUM(D6:D36)</f>
        <v>30331.03</v>
      </c>
    </row>
    <row r="38" ht="34.15" customHeight="1" spans="1:4">
      <c r="A38" s="43" t="s">
        <v>74</v>
      </c>
      <c r="B38" s="29">
        <v>30119.73</v>
      </c>
      <c r="C38" s="43" t="s">
        <v>75</v>
      </c>
      <c r="D38" s="80"/>
    </row>
    <row r="39" ht="34.15" customHeight="1" spans="1:4">
      <c r="A39" s="26" t="s">
        <v>76</v>
      </c>
      <c r="B39" s="39">
        <f>SUM(B37:B38)</f>
        <v>30331.03</v>
      </c>
      <c r="C39" s="26" t="s">
        <v>77</v>
      </c>
      <c r="D39" s="39">
        <f>SUM(D37:D38)</f>
        <v>30331.03</v>
      </c>
    </row>
    <row r="40" ht="22.7" customHeight="1" spans="1:4">
      <c r="A40" s="23" t="s">
        <v>78</v>
      </c>
      <c r="B40" s="23"/>
      <c r="C40" s="23"/>
      <c r="D40" s="2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6" sqref="C6:P8"/>
    </sheetView>
  </sheetViews>
  <sheetFormatPr defaultColWidth="10" defaultRowHeight="14.4" outlineLevelRow="7"/>
  <cols>
    <col min="1" max="1" width="15.3796296296296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 t="s">
        <v>79</v>
      </c>
    </row>
    <row r="2" ht="57" customHeight="1" spans="1:19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ht="22.7" customHeight="1" spans="1:19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44"/>
      <c r="R3" s="78" t="s">
        <v>27</v>
      </c>
      <c r="S3" s="78"/>
    </row>
    <row r="4" ht="28.5" customHeight="1" spans="1:19">
      <c r="A4" s="26" t="s">
        <v>81</v>
      </c>
      <c r="B4" s="26" t="s">
        <v>82</v>
      </c>
      <c r="C4" s="26" t="s">
        <v>83</v>
      </c>
      <c r="D4" s="26" t="s">
        <v>84</v>
      </c>
      <c r="E4" s="26"/>
      <c r="F4" s="26"/>
      <c r="G4" s="26"/>
      <c r="H4" s="26"/>
      <c r="I4" s="26"/>
      <c r="J4" s="26"/>
      <c r="K4" s="26"/>
      <c r="L4" s="26"/>
      <c r="M4" s="26"/>
      <c r="N4" s="26" t="s">
        <v>74</v>
      </c>
      <c r="O4" s="26"/>
      <c r="P4" s="26"/>
      <c r="Q4" s="26"/>
      <c r="R4" s="26"/>
      <c r="S4" s="26"/>
    </row>
    <row r="5" ht="28.5" customHeight="1" spans="1:19">
      <c r="A5" s="26"/>
      <c r="B5" s="26"/>
      <c r="C5" s="26"/>
      <c r="D5" s="26" t="s">
        <v>85</v>
      </c>
      <c r="E5" s="26" t="s">
        <v>86</v>
      </c>
      <c r="F5" s="26" t="s">
        <v>87</v>
      </c>
      <c r="G5" s="26" t="s">
        <v>88</v>
      </c>
      <c r="H5" s="26" t="s">
        <v>89</v>
      </c>
      <c r="I5" s="26" t="s">
        <v>90</v>
      </c>
      <c r="J5" s="26" t="s">
        <v>91</v>
      </c>
      <c r="K5" s="26" t="s">
        <v>92</v>
      </c>
      <c r="L5" s="26" t="s">
        <v>93</v>
      </c>
      <c r="M5" s="26" t="s">
        <v>94</v>
      </c>
      <c r="N5" s="26" t="s">
        <v>85</v>
      </c>
      <c r="O5" s="26" t="s">
        <v>86</v>
      </c>
      <c r="P5" s="26" t="s">
        <v>87</v>
      </c>
      <c r="Q5" s="26" t="s">
        <v>88</v>
      </c>
      <c r="R5" s="26" t="s">
        <v>89</v>
      </c>
      <c r="S5" s="26" t="s">
        <v>95</v>
      </c>
    </row>
    <row r="6" ht="34.15" customHeight="1" spans="1:19">
      <c r="A6" s="28">
        <v>203</v>
      </c>
      <c r="B6" s="28" t="s">
        <v>96</v>
      </c>
      <c r="C6" s="77">
        <f t="shared" ref="C6:C8" si="0">D6+N6</f>
        <v>30331.03</v>
      </c>
      <c r="D6" s="77">
        <f>SUM(E6:F6)</f>
        <v>211.3</v>
      </c>
      <c r="E6" s="77">
        <v>211.3</v>
      </c>
      <c r="F6" s="77"/>
      <c r="G6" s="77"/>
      <c r="H6" s="77"/>
      <c r="I6" s="77"/>
      <c r="J6" s="77"/>
      <c r="K6" s="77"/>
      <c r="L6" s="77"/>
      <c r="M6" s="77"/>
      <c r="N6" s="77">
        <f t="shared" ref="N6:N8" si="1">SUM(O6:P6)</f>
        <v>30119.73</v>
      </c>
      <c r="O6" s="77">
        <f>O7</f>
        <v>5055.12</v>
      </c>
      <c r="P6" s="77">
        <f>P7</f>
        <v>25064.61</v>
      </c>
      <c r="Q6" s="41"/>
      <c r="R6" s="41"/>
      <c r="S6" s="41"/>
    </row>
    <row r="7" ht="34.15" customHeight="1" spans="1:19">
      <c r="A7" s="28">
        <v>203001</v>
      </c>
      <c r="B7" s="28" t="s">
        <v>97</v>
      </c>
      <c r="C7" s="77">
        <f t="shared" si="0"/>
        <v>30331.03</v>
      </c>
      <c r="D7" s="77">
        <f>SUM(E7:F7)</f>
        <v>211.3</v>
      </c>
      <c r="E7" s="77">
        <v>211.3</v>
      </c>
      <c r="F7" s="77"/>
      <c r="G7" s="59"/>
      <c r="H7" s="59"/>
      <c r="I7" s="59"/>
      <c r="J7" s="59"/>
      <c r="K7" s="59"/>
      <c r="L7" s="59"/>
      <c r="M7" s="59"/>
      <c r="N7" s="77">
        <f t="shared" si="1"/>
        <v>30119.73</v>
      </c>
      <c r="O7" s="77">
        <f>O8</f>
        <v>5055.12</v>
      </c>
      <c r="P7" s="77">
        <f>P8</f>
        <v>25064.61</v>
      </c>
      <c r="Q7" s="29"/>
      <c r="R7" s="29"/>
      <c r="S7" s="29"/>
    </row>
    <row r="8" ht="34.15" customHeight="1" spans="1:19">
      <c r="A8" s="26" t="s">
        <v>83</v>
      </c>
      <c r="B8" s="26"/>
      <c r="C8" s="77">
        <f t="shared" si="0"/>
        <v>30331.03</v>
      </c>
      <c r="D8" s="77">
        <f>SUM(D7)</f>
        <v>211.3</v>
      </c>
      <c r="E8" s="77">
        <f>SUM(E7)</f>
        <v>211.3</v>
      </c>
      <c r="F8" s="77"/>
      <c r="G8" s="77"/>
      <c r="H8" s="77"/>
      <c r="I8" s="77"/>
      <c r="J8" s="77"/>
      <c r="K8" s="77"/>
      <c r="L8" s="77"/>
      <c r="M8" s="77"/>
      <c r="N8" s="77">
        <f t="shared" si="1"/>
        <v>30119.73</v>
      </c>
      <c r="O8" s="77">
        <v>5055.12</v>
      </c>
      <c r="P8" s="77">
        <v>25064.61</v>
      </c>
      <c r="Q8" s="41"/>
      <c r="R8" s="41"/>
      <c r="S8" s="41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opLeftCell="A6" workbookViewId="0">
      <selection activeCell="C14" sqref="C14"/>
    </sheetView>
  </sheetViews>
  <sheetFormatPr defaultColWidth="10" defaultRowHeight="14.4" outlineLevelCol="7"/>
  <cols>
    <col min="1" max="1" width="12.8796296296296" style="61" customWidth="1"/>
    <col min="2" max="2" width="30.75" style="61" customWidth="1"/>
    <col min="3" max="8" width="20.5" style="61" customWidth="1"/>
    <col min="9" max="9" width="9.75" style="61" customWidth="1"/>
    <col min="10" max="16384" width="10" style="61"/>
  </cols>
  <sheetData>
    <row r="1" ht="22.7" customHeight="1" spans="1:8">
      <c r="A1" s="62" t="s">
        <v>6</v>
      </c>
      <c r="B1" s="62"/>
      <c r="C1" s="62"/>
      <c r="D1" s="62"/>
      <c r="E1" s="62"/>
      <c r="F1" s="62"/>
      <c r="G1" s="62"/>
      <c r="H1" s="62" t="s">
        <v>79</v>
      </c>
    </row>
    <row r="2" ht="57" customHeight="1" spans="1:8">
      <c r="A2" s="63" t="s">
        <v>98</v>
      </c>
      <c r="B2" s="63"/>
      <c r="C2" s="63"/>
      <c r="D2" s="63"/>
      <c r="E2" s="63"/>
      <c r="F2" s="63"/>
      <c r="G2" s="63"/>
      <c r="H2" s="63"/>
    </row>
    <row r="3" ht="22.7" customHeight="1" spans="1:8">
      <c r="A3" s="64"/>
      <c r="B3" s="64"/>
      <c r="C3" s="64"/>
      <c r="D3" s="64"/>
      <c r="E3" s="64"/>
      <c r="F3" s="65"/>
      <c r="G3" s="66"/>
      <c r="H3" s="67" t="s">
        <v>27</v>
      </c>
    </row>
    <row r="4" ht="57" customHeight="1" spans="1:8">
      <c r="A4" s="68" t="s">
        <v>99</v>
      </c>
      <c r="B4" s="68" t="s">
        <v>100</v>
      </c>
      <c r="C4" s="68" t="s">
        <v>83</v>
      </c>
      <c r="D4" s="68" t="s">
        <v>101</v>
      </c>
      <c r="E4" s="68" t="s">
        <v>102</v>
      </c>
      <c r="F4" s="68" t="s">
        <v>103</v>
      </c>
      <c r="G4" s="68" t="s">
        <v>104</v>
      </c>
      <c r="H4" s="68" t="s">
        <v>105</v>
      </c>
    </row>
    <row r="5" ht="27" customHeight="1" spans="1:8">
      <c r="A5" s="31" t="s">
        <v>106</v>
      </c>
      <c r="B5" s="69" t="s">
        <v>107</v>
      </c>
      <c r="C5" s="70">
        <f>SUM(D5:E5)</f>
        <v>5159.27471</v>
      </c>
      <c r="D5" s="70">
        <f>D7</f>
        <v>105.97471</v>
      </c>
      <c r="E5" s="70">
        <f>SUM(E7:E11)</f>
        <v>5053.3</v>
      </c>
      <c r="F5" s="71"/>
      <c r="G5" s="71"/>
      <c r="H5" s="71"/>
    </row>
    <row r="6" ht="27" customHeight="1" spans="1:8">
      <c r="A6" s="31" t="s">
        <v>108</v>
      </c>
      <c r="B6" s="69" t="s">
        <v>109</v>
      </c>
      <c r="C6" s="70">
        <f>C7</f>
        <v>115.97471</v>
      </c>
      <c r="D6" s="70">
        <f>D7</f>
        <v>105.97471</v>
      </c>
      <c r="E6" s="70">
        <f>E7</f>
        <v>10</v>
      </c>
      <c r="F6" s="71"/>
      <c r="G6" s="71"/>
      <c r="H6" s="71"/>
    </row>
    <row r="7" ht="27" customHeight="1" spans="1:8">
      <c r="A7" s="31" t="s">
        <v>110</v>
      </c>
      <c r="B7" s="72" t="s">
        <v>111</v>
      </c>
      <c r="C7" s="70">
        <f t="shared" ref="C7:C24" si="0">SUM(D7:E7)</f>
        <v>115.97471</v>
      </c>
      <c r="D7" s="70">
        <f>94.15471+11.82</f>
        <v>105.97471</v>
      </c>
      <c r="E7" s="70">
        <f>10</f>
        <v>10</v>
      </c>
      <c r="F7" s="71"/>
      <c r="G7" s="71"/>
      <c r="H7" s="71"/>
    </row>
    <row r="8" ht="27" customHeight="1" spans="1:8">
      <c r="A8" s="73">
        <v>2060399</v>
      </c>
      <c r="B8" s="72" t="s">
        <v>112</v>
      </c>
      <c r="C8" s="70">
        <f t="shared" si="0"/>
        <v>90</v>
      </c>
      <c r="D8" s="70"/>
      <c r="E8" s="70">
        <v>90</v>
      </c>
      <c r="F8" s="71"/>
      <c r="G8" s="71"/>
      <c r="H8" s="71"/>
    </row>
    <row r="9" ht="27" customHeight="1" spans="1:8">
      <c r="A9" s="73">
        <v>2060404</v>
      </c>
      <c r="B9" s="74" t="s">
        <v>113</v>
      </c>
      <c r="C9" s="70">
        <f t="shared" si="0"/>
        <v>4782</v>
      </c>
      <c r="D9" s="70"/>
      <c r="E9" s="70">
        <v>4782</v>
      </c>
      <c r="F9" s="71"/>
      <c r="G9" s="71"/>
      <c r="H9" s="71"/>
    </row>
    <row r="10" ht="27" customHeight="1" spans="1:8">
      <c r="A10" s="73">
        <v>2060499</v>
      </c>
      <c r="B10" s="74" t="s">
        <v>114</v>
      </c>
      <c r="C10" s="70">
        <f t="shared" si="0"/>
        <v>121.3</v>
      </c>
      <c r="D10" s="70"/>
      <c r="E10" s="70">
        <v>121.3</v>
      </c>
      <c r="F10" s="71"/>
      <c r="G10" s="71"/>
      <c r="H10" s="71"/>
    </row>
    <row r="11" ht="27" customHeight="1" spans="1:8">
      <c r="A11" s="73">
        <v>2060503</v>
      </c>
      <c r="B11" s="72" t="s">
        <v>115</v>
      </c>
      <c r="C11" s="70">
        <f t="shared" si="0"/>
        <v>50</v>
      </c>
      <c r="D11" s="70"/>
      <c r="E11" s="70">
        <v>50</v>
      </c>
      <c r="F11" s="71"/>
      <c r="G11" s="71"/>
      <c r="H11" s="71"/>
    </row>
    <row r="12" ht="27" customHeight="1" spans="1:8">
      <c r="A12" s="31" t="s">
        <v>116</v>
      </c>
      <c r="B12" s="69" t="s">
        <v>117</v>
      </c>
      <c r="C12" s="70">
        <f t="shared" si="0"/>
        <v>50.445168</v>
      </c>
      <c r="D12" s="70">
        <f>D13</f>
        <v>50.445168</v>
      </c>
      <c r="E12" s="70"/>
      <c r="F12" s="75"/>
      <c r="G12" s="75"/>
      <c r="H12" s="75"/>
    </row>
    <row r="13" ht="27" customHeight="1" spans="1:8">
      <c r="A13" s="31" t="s">
        <v>118</v>
      </c>
      <c r="B13" s="69" t="s">
        <v>119</v>
      </c>
      <c r="C13" s="70">
        <f t="shared" si="0"/>
        <v>50.445168</v>
      </c>
      <c r="D13" s="70">
        <f>SUM(D14:D15)</f>
        <v>50.445168</v>
      </c>
      <c r="E13" s="70"/>
      <c r="F13" s="75"/>
      <c r="G13" s="75"/>
      <c r="H13" s="75"/>
    </row>
    <row r="14" ht="27" customHeight="1" spans="1:8">
      <c r="A14" s="31" t="s">
        <v>120</v>
      </c>
      <c r="B14" s="72" t="s">
        <v>121</v>
      </c>
      <c r="C14" s="70">
        <f t="shared" si="0"/>
        <v>40.2552</v>
      </c>
      <c r="D14" s="70">
        <v>40.2552</v>
      </c>
      <c r="E14" s="70"/>
      <c r="F14" s="75"/>
      <c r="G14" s="75"/>
      <c r="H14" s="75"/>
    </row>
    <row r="15" ht="27" customHeight="1" spans="1:8">
      <c r="A15" s="31" t="s">
        <v>122</v>
      </c>
      <c r="B15" s="72" t="s">
        <v>123</v>
      </c>
      <c r="C15" s="70">
        <f t="shared" si="0"/>
        <v>10.189968</v>
      </c>
      <c r="D15" s="70">
        <v>10.189968</v>
      </c>
      <c r="E15" s="70"/>
      <c r="F15" s="75"/>
      <c r="G15" s="75"/>
      <c r="H15" s="75"/>
    </row>
    <row r="16" ht="27" customHeight="1" spans="1:8">
      <c r="A16" s="31" t="s">
        <v>124</v>
      </c>
      <c r="B16" s="69" t="s">
        <v>125</v>
      </c>
      <c r="C16" s="70">
        <f t="shared" si="0"/>
        <v>4.2204</v>
      </c>
      <c r="D16" s="70">
        <v>4.2204</v>
      </c>
      <c r="E16" s="70"/>
      <c r="F16" s="75"/>
      <c r="G16" s="75"/>
      <c r="H16" s="75"/>
    </row>
    <row r="17" ht="27" customHeight="1" spans="1:8">
      <c r="A17" s="31" t="s">
        <v>126</v>
      </c>
      <c r="B17" s="72" t="s">
        <v>127</v>
      </c>
      <c r="C17" s="70">
        <f t="shared" si="0"/>
        <v>4.2204</v>
      </c>
      <c r="D17" s="70">
        <v>4.2204</v>
      </c>
      <c r="E17" s="70"/>
      <c r="F17" s="75"/>
      <c r="G17" s="75"/>
      <c r="H17" s="75"/>
    </row>
    <row r="18" ht="27" customHeight="1" spans="1:8">
      <c r="A18" s="31" t="s">
        <v>128</v>
      </c>
      <c r="B18" s="69" t="s">
        <v>129</v>
      </c>
      <c r="C18" s="70">
        <f t="shared" si="0"/>
        <v>32.578706</v>
      </c>
      <c r="D18" s="70">
        <v>32.578706</v>
      </c>
      <c r="E18" s="70"/>
      <c r="F18" s="75"/>
      <c r="G18" s="75"/>
      <c r="H18" s="75"/>
    </row>
    <row r="19" ht="27" customHeight="1" spans="1:8">
      <c r="A19" s="31" t="s">
        <v>130</v>
      </c>
      <c r="B19" s="69" t="s">
        <v>131</v>
      </c>
      <c r="C19" s="70">
        <f t="shared" si="0"/>
        <v>32.578706</v>
      </c>
      <c r="D19" s="70">
        <v>32.578706</v>
      </c>
      <c r="E19" s="70"/>
      <c r="F19" s="75"/>
      <c r="G19" s="75"/>
      <c r="H19" s="75"/>
    </row>
    <row r="20" ht="27" customHeight="1" spans="1:8">
      <c r="A20" s="31" t="s">
        <v>132</v>
      </c>
      <c r="B20" s="72" t="s">
        <v>133</v>
      </c>
      <c r="C20" s="70">
        <f t="shared" si="0"/>
        <v>24.534581</v>
      </c>
      <c r="D20" s="70">
        <v>24.534581</v>
      </c>
      <c r="E20" s="70"/>
      <c r="F20" s="75"/>
      <c r="G20" s="75"/>
      <c r="H20" s="75"/>
    </row>
    <row r="21" ht="27" customHeight="1" spans="1:8">
      <c r="A21" s="31" t="s">
        <v>134</v>
      </c>
      <c r="B21" s="72" t="s">
        <v>135</v>
      </c>
      <c r="C21" s="70">
        <f t="shared" si="0"/>
        <v>8.044125</v>
      </c>
      <c r="D21" s="70">
        <v>8.044125</v>
      </c>
      <c r="E21" s="70"/>
      <c r="F21" s="75"/>
      <c r="G21" s="75"/>
      <c r="H21" s="75"/>
    </row>
    <row r="22" ht="27" customHeight="1" spans="1:8">
      <c r="A22" s="31" t="s">
        <v>136</v>
      </c>
      <c r="B22" s="69" t="s">
        <v>137</v>
      </c>
      <c r="C22" s="70">
        <f t="shared" si="0"/>
        <v>19.898656</v>
      </c>
      <c r="D22" s="70">
        <v>19.898656</v>
      </c>
      <c r="E22" s="70"/>
      <c r="F22" s="75"/>
      <c r="G22" s="75"/>
      <c r="H22" s="75"/>
    </row>
    <row r="23" ht="27" customHeight="1" spans="1:8">
      <c r="A23" s="31" t="s">
        <v>138</v>
      </c>
      <c r="B23" s="69" t="s">
        <v>139</v>
      </c>
      <c r="C23" s="70">
        <f t="shared" si="0"/>
        <v>19.898656</v>
      </c>
      <c r="D23" s="70">
        <v>19.898656</v>
      </c>
      <c r="E23" s="70"/>
      <c r="F23" s="75"/>
      <c r="G23" s="75"/>
      <c r="H23" s="75"/>
    </row>
    <row r="24" ht="27" customHeight="1" spans="1:8">
      <c r="A24" s="31" t="s">
        <v>140</v>
      </c>
      <c r="B24" s="72" t="s">
        <v>141</v>
      </c>
      <c r="C24" s="70">
        <f t="shared" si="0"/>
        <v>19.898656</v>
      </c>
      <c r="D24" s="70">
        <v>19.898656</v>
      </c>
      <c r="E24" s="70"/>
      <c r="F24" s="75"/>
      <c r="G24" s="75"/>
      <c r="H24" s="75"/>
    </row>
    <row r="25" ht="27" customHeight="1" spans="1:8">
      <c r="A25" s="31">
        <v>229</v>
      </c>
      <c r="B25" s="72" t="s">
        <v>142</v>
      </c>
      <c r="C25" s="70"/>
      <c r="D25" s="70"/>
      <c r="E25" s="70"/>
      <c r="F25" s="75"/>
      <c r="G25" s="75"/>
      <c r="H25" s="75"/>
    </row>
    <row r="26" ht="27" customHeight="1" spans="1:8">
      <c r="A26" s="31">
        <v>2290402</v>
      </c>
      <c r="B26" s="72" t="s">
        <v>143</v>
      </c>
      <c r="C26" s="70"/>
      <c r="D26" s="70"/>
      <c r="E26" s="70">
        <v>25064.61</v>
      </c>
      <c r="F26" s="75"/>
      <c r="G26" s="75"/>
      <c r="H26" s="75"/>
    </row>
    <row r="27" ht="27" customHeight="1" spans="1:8">
      <c r="A27" s="76" t="s">
        <v>83</v>
      </c>
      <c r="B27" s="76"/>
      <c r="C27" s="70">
        <f>SUM(D27:E27)</f>
        <v>30331.02764</v>
      </c>
      <c r="D27" s="70">
        <f>D5+D12+D22+D18+D16</f>
        <v>213.11764</v>
      </c>
      <c r="E27" s="70">
        <f>SUM(E7:E26)</f>
        <v>30117.91</v>
      </c>
      <c r="F27" s="75"/>
      <c r="G27" s="75"/>
      <c r="H27" s="75"/>
    </row>
    <row r="28" ht="27" customHeight="1"/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" workbookViewId="0">
      <selection activeCell="D38" sqref="D38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23" t="s">
        <v>8</v>
      </c>
      <c r="B1" s="23"/>
      <c r="C1" s="23"/>
      <c r="D1" s="23" t="s">
        <v>79</v>
      </c>
    </row>
    <row r="2" ht="57" customHeight="1" spans="1:4">
      <c r="A2" s="24" t="s">
        <v>144</v>
      </c>
      <c r="B2" s="24"/>
      <c r="C2" s="24"/>
      <c r="D2" s="24"/>
    </row>
    <row r="3" ht="22.7" customHeight="1" spans="1:4">
      <c r="A3" s="23"/>
      <c r="B3" s="23"/>
      <c r="C3" s="23"/>
      <c r="D3" s="40" t="s">
        <v>27</v>
      </c>
    </row>
    <row r="4" ht="28.5" customHeight="1" spans="1:4">
      <c r="A4" s="26" t="s">
        <v>28</v>
      </c>
      <c r="B4" s="26"/>
      <c r="C4" s="26" t="s">
        <v>29</v>
      </c>
      <c r="D4" s="26"/>
    </row>
    <row r="5" ht="28.5" customHeight="1" spans="1:4">
      <c r="A5" s="26" t="s">
        <v>145</v>
      </c>
      <c r="B5" s="26" t="s">
        <v>31</v>
      </c>
      <c r="C5" s="26" t="s">
        <v>145</v>
      </c>
      <c r="D5" s="26" t="s">
        <v>31</v>
      </c>
    </row>
    <row r="6" ht="34.15" customHeight="1" spans="1:4">
      <c r="A6" s="58" t="s">
        <v>146</v>
      </c>
      <c r="B6" s="39">
        <f>SUM(B7:B9)</f>
        <v>211.3</v>
      </c>
      <c r="C6" s="58" t="s">
        <v>147</v>
      </c>
      <c r="D6" s="39">
        <f>SUM(D7:D37)</f>
        <v>30331.03</v>
      </c>
    </row>
    <row r="7" ht="34.15" customHeight="1" spans="1:4">
      <c r="A7" s="58" t="s">
        <v>148</v>
      </c>
      <c r="B7" s="29">
        <v>211.3</v>
      </c>
      <c r="C7" s="58" t="s">
        <v>149</v>
      </c>
      <c r="D7" s="29"/>
    </row>
    <row r="8" ht="34.15" customHeight="1" spans="1:4">
      <c r="A8" s="58" t="s">
        <v>150</v>
      </c>
      <c r="B8" s="29"/>
      <c r="C8" s="58" t="s">
        <v>151</v>
      </c>
      <c r="D8" s="29"/>
    </row>
    <row r="9" ht="34.15" customHeight="1" spans="1:4">
      <c r="A9" s="58" t="s">
        <v>152</v>
      </c>
      <c r="B9" s="29"/>
      <c r="C9" s="58" t="s">
        <v>153</v>
      </c>
      <c r="D9" s="29"/>
    </row>
    <row r="10" ht="34.15" customHeight="1" spans="1:4">
      <c r="A10" s="58" t="s">
        <v>154</v>
      </c>
      <c r="B10" s="39">
        <f>SUM(B11:B12)</f>
        <v>30119.73</v>
      </c>
      <c r="C10" s="58" t="s">
        <v>155</v>
      </c>
      <c r="D10" s="29"/>
    </row>
    <row r="11" ht="34.15" customHeight="1" spans="1:4">
      <c r="A11" s="58" t="s">
        <v>148</v>
      </c>
      <c r="B11" s="29">
        <v>5055.11</v>
      </c>
      <c r="C11" s="58" t="s">
        <v>156</v>
      </c>
      <c r="D11" s="29"/>
    </row>
    <row r="12" ht="34.15" customHeight="1" spans="1:4">
      <c r="A12" s="58" t="s">
        <v>150</v>
      </c>
      <c r="B12" s="29">
        <v>25064.62</v>
      </c>
      <c r="C12" s="58" t="s">
        <v>157</v>
      </c>
      <c r="D12" s="59">
        <f>104.15+5055.12</f>
        <v>5159.27</v>
      </c>
    </row>
    <row r="13" ht="34.15" customHeight="1" spans="1:4">
      <c r="A13" s="58" t="s">
        <v>152</v>
      </c>
      <c r="B13" s="29"/>
      <c r="C13" s="58" t="s">
        <v>158</v>
      </c>
      <c r="D13" s="59"/>
    </row>
    <row r="14" ht="34.15" customHeight="1" spans="1:4">
      <c r="A14" s="58"/>
      <c r="B14" s="60"/>
      <c r="C14" s="58" t="s">
        <v>159</v>
      </c>
      <c r="D14" s="59">
        <v>54.67</v>
      </c>
    </row>
    <row r="15" ht="34.15" customHeight="1" spans="1:4">
      <c r="A15" s="58"/>
      <c r="B15" s="60"/>
      <c r="C15" s="58" t="s">
        <v>160</v>
      </c>
      <c r="D15" s="59"/>
    </row>
    <row r="16" ht="34.15" customHeight="1" spans="1:4">
      <c r="A16" s="58"/>
      <c r="B16" s="60"/>
      <c r="C16" s="58" t="s">
        <v>161</v>
      </c>
      <c r="D16" s="59">
        <v>32.58</v>
      </c>
    </row>
    <row r="17" ht="34.15" customHeight="1" spans="1:4">
      <c r="A17" s="58"/>
      <c r="B17" s="60"/>
      <c r="C17" s="58" t="s">
        <v>162</v>
      </c>
      <c r="D17" s="59"/>
    </row>
    <row r="18" ht="34.15" customHeight="1" spans="1:4">
      <c r="A18" s="58"/>
      <c r="B18" s="60"/>
      <c r="C18" s="58" t="s">
        <v>163</v>
      </c>
      <c r="D18" s="59"/>
    </row>
    <row r="19" ht="34.15" customHeight="1" spans="1:4">
      <c r="A19" s="58"/>
      <c r="B19" s="60"/>
      <c r="C19" s="58" t="s">
        <v>164</v>
      </c>
      <c r="D19" s="59"/>
    </row>
    <row r="20" ht="34.15" customHeight="1" spans="1:4">
      <c r="A20" s="58"/>
      <c r="B20" s="60"/>
      <c r="C20" s="58" t="s">
        <v>165</v>
      </c>
      <c r="D20" s="59"/>
    </row>
    <row r="21" ht="34.15" customHeight="1" spans="1:4">
      <c r="A21" s="58"/>
      <c r="B21" s="60"/>
      <c r="C21" s="58" t="s">
        <v>166</v>
      </c>
      <c r="D21" s="59"/>
    </row>
    <row r="22" ht="34.15" customHeight="1" spans="1:4">
      <c r="A22" s="58"/>
      <c r="B22" s="60"/>
      <c r="C22" s="58" t="s">
        <v>167</v>
      </c>
      <c r="D22" s="59"/>
    </row>
    <row r="23" ht="34.15" customHeight="1" spans="1:4">
      <c r="A23" s="58"/>
      <c r="B23" s="60"/>
      <c r="C23" s="58" t="s">
        <v>168</v>
      </c>
      <c r="D23" s="59"/>
    </row>
    <row r="24" ht="34.15" customHeight="1" spans="1:4">
      <c r="A24" s="58"/>
      <c r="B24" s="60"/>
      <c r="C24" s="58" t="s">
        <v>169</v>
      </c>
      <c r="D24" s="59"/>
    </row>
    <row r="25" ht="34.15" customHeight="1" spans="1:4">
      <c r="A25" s="58"/>
      <c r="B25" s="60"/>
      <c r="C25" s="58" t="s">
        <v>170</v>
      </c>
      <c r="D25" s="59"/>
    </row>
    <row r="26" ht="34.15" customHeight="1" spans="1:4">
      <c r="A26" s="58"/>
      <c r="B26" s="60"/>
      <c r="C26" s="58" t="s">
        <v>171</v>
      </c>
      <c r="D26" s="59">
        <v>19.9</v>
      </c>
    </row>
    <row r="27" ht="34.15" customHeight="1" spans="1:4">
      <c r="A27" s="58"/>
      <c r="B27" s="60"/>
      <c r="C27" s="58" t="s">
        <v>172</v>
      </c>
      <c r="D27" s="59"/>
    </row>
    <row r="28" ht="34.15" customHeight="1" spans="1:4">
      <c r="A28" s="58"/>
      <c r="B28" s="60"/>
      <c r="C28" s="58" t="s">
        <v>173</v>
      </c>
      <c r="D28" s="59"/>
    </row>
    <row r="29" ht="34.15" customHeight="1" spans="1:4">
      <c r="A29" s="58"/>
      <c r="B29" s="60"/>
      <c r="C29" s="58" t="s">
        <v>174</v>
      </c>
      <c r="D29" s="59"/>
    </row>
    <row r="30" ht="34.15" customHeight="1" spans="1:4">
      <c r="A30" s="58"/>
      <c r="B30" s="60"/>
      <c r="C30" s="58" t="s">
        <v>175</v>
      </c>
      <c r="D30" s="59"/>
    </row>
    <row r="31" ht="34.15" customHeight="1" spans="1:4">
      <c r="A31" s="58"/>
      <c r="B31" s="60"/>
      <c r="C31" s="58" t="s">
        <v>176</v>
      </c>
      <c r="D31" s="59">
        <v>25064.61</v>
      </c>
    </row>
    <row r="32" ht="34.15" customHeight="1" spans="1:4">
      <c r="A32" s="58"/>
      <c r="B32" s="60"/>
      <c r="C32" s="58" t="s">
        <v>177</v>
      </c>
      <c r="D32" s="29"/>
    </row>
    <row r="33" ht="34.15" customHeight="1" spans="1:4">
      <c r="A33" s="58"/>
      <c r="B33" s="60"/>
      <c r="C33" s="58" t="s">
        <v>178</v>
      </c>
      <c r="D33" s="29"/>
    </row>
    <row r="34" ht="34.15" customHeight="1" spans="1:4">
      <c r="A34" s="58"/>
      <c r="B34" s="60"/>
      <c r="C34" s="58" t="s">
        <v>179</v>
      </c>
      <c r="D34" s="29"/>
    </row>
    <row r="35" ht="34.15" customHeight="1" spans="1:4">
      <c r="A35" s="58"/>
      <c r="B35" s="60"/>
      <c r="C35" s="58" t="s">
        <v>180</v>
      </c>
      <c r="D35" s="29"/>
    </row>
    <row r="36" ht="34.15" customHeight="1" spans="1:4">
      <c r="A36" s="58"/>
      <c r="B36" s="60"/>
      <c r="C36" s="58" t="s">
        <v>181</v>
      </c>
      <c r="D36" s="29"/>
    </row>
    <row r="37" ht="34.15" customHeight="1" spans="1:4">
      <c r="A37" s="58"/>
      <c r="B37" s="60"/>
      <c r="C37" s="58" t="s">
        <v>182</v>
      </c>
      <c r="D37" s="29"/>
    </row>
    <row r="38" ht="34.15" customHeight="1" spans="1:4">
      <c r="A38" s="58"/>
      <c r="B38" s="29"/>
      <c r="C38" s="58" t="s">
        <v>183</v>
      </c>
      <c r="D38" s="39"/>
    </row>
    <row r="39" ht="34.15" customHeight="1" spans="1:4">
      <c r="A39" s="26" t="s">
        <v>76</v>
      </c>
      <c r="B39" s="39">
        <f>B6+B10</f>
        <v>30331.03</v>
      </c>
      <c r="C39" s="26" t="s">
        <v>77</v>
      </c>
      <c r="D39" s="39">
        <f>D6+D38</f>
        <v>30331.03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opLeftCell="A8" workbookViewId="0">
      <selection activeCell="F13" sqref="F13"/>
    </sheetView>
  </sheetViews>
  <sheetFormatPr defaultColWidth="10" defaultRowHeight="14.4" outlineLevelCol="6"/>
  <cols>
    <col min="1" max="1" width="15.3796296296296" style="12" customWidth="1"/>
    <col min="2" max="2" width="35.8796296296296" style="12" customWidth="1"/>
    <col min="3" max="7" width="20.5" style="12" customWidth="1"/>
    <col min="8" max="8" width="9.75" style="12" customWidth="1"/>
    <col min="9" max="16384" width="10" style="12"/>
  </cols>
  <sheetData>
    <row r="1" ht="22.7" customHeight="1" spans="1:7">
      <c r="A1" s="13" t="s">
        <v>10</v>
      </c>
      <c r="B1" s="13"/>
      <c r="C1" s="13"/>
      <c r="D1" s="13"/>
      <c r="E1" s="13"/>
      <c r="F1" s="13"/>
      <c r="G1" s="13" t="s">
        <v>79</v>
      </c>
    </row>
    <row r="2" ht="57" customHeight="1" spans="1:7">
      <c r="A2" s="14" t="s">
        <v>184</v>
      </c>
      <c r="B2" s="14"/>
      <c r="C2" s="14"/>
      <c r="D2" s="14"/>
      <c r="E2" s="14"/>
      <c r="F2" s="14"/>
      <c r="G2" s="14"/>
    </row>
    <row r="3" ht="22.7" customHeight="1" spans="1:7">
      <c r="A3" s="13"/>
      <c r="B3" s="13"/>
      <c r="C3" s="13"/>
      <c r="D3" s="13"/>
      <c r="E3" s="13"/>
      <c r="F3" s="20" t="s">
        <v>27</v>
      </c>
      <c r="G3" s="20"/>
    </row>
    <row r="4" ht="28.5" customHeight="1" spans="1:7">
      <c r="A4" s="15" t="s">
        <v>99</v>
      </c>
      <c r="B4" s="15" t="s">
        <v>100</v>
      </c>
      <c r="C4" s="15" t="s">
        <v>83</v>
      </c>
      <c r="D4" s="15" t="s">
        <v>101</v>
      </c>
      <c r="E4" s="15"/>
      <c r="F4" s="15"/>
      <c r="G4" s="15" t="s">
        <v>102</v>
      </c>
    </row>
    <row r="5" ht="28.5" customHeight="1" spans="1:7">
      <c r="A5" s="15"/>
      <c r="B5" s="15"/>
      <c r="C5" s="15"/>
      <c r="D5" s="15" t="s">
        <v>85</v>
      </c>
      <c r="E5" s="15" t="s">
        <v>185</v>
      </c>
      <c r="F5" s="15" t="s">
        <v>186</v>
      </c>
      <c r="G5" s="15"/>
    </row>
    <row r="6" ht="21" customHeight="1" spans="1:7">
      <c r="A6" s="16" t="s">
        <v>106</v>
      </c>
      <c r="B6" s="16" t="s">
        <v>107</v>
      </c>
      <c r="C6" s="51">
        <f>SUM(C8:C8)</f>
        <v>104.15471</v>
      </c>
      <c r="D6" s="51">
        <f>SUM(D8:D8)</f>
        <v>94.15471</v>
      </c>
      <c r="E6" s="51">
        <f>SUM(E8:E8)</f>
        <v>84.6794</v>
      </c>
      <c r="F6" s="51">
        <f>SUM(F8:F8)</f>
        <v>9.47531</v>
      </c>
      <c r="G6" s="51">
        <f>SUM(G8:G8)</f>
        <v>10</v>
      </c>
    </row>
    <row r="7" ht="21" customHeight="1" spans="1:7">
      <c r="A7" s="16" t="s">
        <v>108</v>
      </c>
      <c r="B7" s="16" t="s">
        <v>109</v>
      </c>
      <c r="C7" s="51">
        <f t="shared" ref="C7:G7" si="0">C8</f>
        <v>104.15471</v>
      </c>
      <c r="D7" s="51">
        <f t="shared" si="0"/>
        <v>94.15471</v>
      </c>
      <c r="E7" s="51">
        <f t="shared" si="0"/>
        <v>84.6794</v>
      </c>
      <c r="F7" s="51">
        <f t="shared" si="0"/>
        <v>9.47531</v>
      </c>
      <c r="G7" s="51">
        <f t="shared" si="0"/>
        <v>10</v>
      </c>
    </row>
    <row r="8" ht="21" customHeight="1" spans="1:7">
      <c r="A8" s="56">
        <v>2060101</v>
      </c>
      <c r="B8" s="57" t="s">
        <v>111</v>
      </c>
      <c r="C8" s="51">
        <f>D8+G8</f>
        <v>104.15471</v>
      </c>
      <c r="D8" s="51">
        <f>SUM(E8:F8)</f>
        <v>94.15471</v>
      </c>
      <c r="E8" s="17">
        <f>84.6794</f>
        <v>84.6794</v>
      </c>
      <c r="F8" s="17">
        <f>9.47531</f>
        <v>9.47531</v>
      </c>
      <c r="G8" s="17">
        <v>10</v>
      </c>
    </row>
    <row r="9" ht="21" customHeight="1" spans="1:7">
      <c r="A9" s="16" t="s">
        <v>116</v>
      </c>
      <c r="B9" s="16" t="s">
        <v>117</v>
      </c>
      <c r="C9" s="51">
        <f>C10+C13</f>
        <v>54.665568</v>
      </c>
      <c r="D9" s="51">
        <f>D10+D13</f>
        <v>54.665568</v>
      </c>
      <c r="E9" s="51">
        <f>E10+E13</f>
        <v>54.665568</v>
      </c>
      <c r="F9" s="17"/>
      <c r="G9" s="17"/>
    </row>
    <row r="10" ht="21" customHeight="1" spans="1:7">
      <c r="A10" s="16" t="s">
        <v>118</v>
      </c>
      <c r="B10" s="16" t="s">
        <v>119</v>
      </c>
      <c r="C10" s="51">
        <f>SUM(C11:C12)</f>
        <v>50.445168</v>
      </c>
      <c r="D10" s="51">
        <f>SUM(D11:D12)</f>
        <v>50.445168</v>
      </c>
      <c r="E10" s="51">
        <f>SUM(E11:E12)</f>
        <v>50.445168</v>
      </c>
      <c r="F10" s="17"/>
      <c r="G10" s="17"/>
    </row>
    <row r="11" ht="21" customHeight="1" spans="1:7">
      <c r="A11" s="16" t="s">
        <v>120</v>
      </c>
      <c r="B11" s="57" t="s">
        <v>121</v>
      </c>
      <c r="C11" s="51">
        <v>40.2552</v>
      </c>
      <c r="D11" s="51">
        <v>40.2552</v>
      </c>
      <c r="E11" s="17">
        <v>40.2552</v>
      </c>
      <c r="F11" s="17"/>
      <c r="G11" s="17"/>
    </row>
    <row r="12" ht="30.95" customHeight="1" spans="1:7">
      <c r="A12" s="16" t="s">
        <v>122</v>
      </c>
      <c r="B12" s="57" t="s">
        <v>123</v>
      </c>
      <c r="C12" s="51">
        <v>10.189968</v>
      </c>
      <c r="D12" s="51">
        <v>10.189968</v>
      </c>
      <c r="E12" s="17">
        <v>10.189968</v>
      </c>
      <c r="F12" s="17"/>
      <c r="G12" s="17"/>
    </row>
    <row r="13" ht="21" customHeight="1" spans="1:7">
      <c r="A13" s="16" t="s">
        <v>124</v>
      </c>
      <c r="B13" s="16" t="s">
        <v>125</v>
      </c>
      <c r="C13" s="51">
        <v>4.2204</v>
      </c>
      <c r="D13" s="51">
        <v>4.2204</v>
      </c>
      <c r="E13" s="17">
        <v>4.2204</v>
      </c>
      <c r="F13" s="17"/>
      <c r="G13" s="17"/>
    </row>
    <row r="14" ht="21" customHeight="1" spans="1:7">
      <c r="A14" s="16" t="s">
        <v>126</v>
      </c>
      <c r="B14" s="57" t="s">
        <v>127</v>
      </c>
      <c r="C14" s="51">
        <v>4.2204</v>
      </c>
      <c r="D14" s="51">
        <v>4.2204</v>
      </c>
      <c r="E14" s="17">
        <v>4.2204</v>
      </c>
      <c r="F14" s="17"/>
      <c r="G14" s="17"/>
    </row>
    <row r="15" ht="21" customHeight="1" spans="1:7">
      <c r="A15" s="16" t="s">
        <v>128</v>
      </c>
      <c r="B15" s="16" t="s">
        <v>129</v>
      </c>
      <c r="C15" s="51">
        <v>32.578706</v>
      </c>
      <c r="D15" s="51">
        <v>32.578706</v>
      </c>
      <c r="E15" s="17">
        <v>32.578706</v>
      </c>
      <c r="F15" s="17"/>
      <c r="G15" s="17"/>
    </row>
    <row r="16" ht="21" customHeight="1" spans="1:7">
      <c r="A16" s="16" t="s">
        <v>130</v>
      </c>
      <c r="B16" s="16" t="s">
        <v>131</v>
      </c>
      <c r="C16" s="51">
        <v>32.578706</v>
      </c>
      <c r="D16" s="51">
        <v>32.578706</v>
      </c>
      <c r="E16" s="17">
        <v>32.578706</v>
      </c>
      <c r="F16" s="17"/>
      <c r="G16" s="17"/>
    </row>
    <row r="17" ht="21" customHeight="1" spans="1:7">
      <c r="A17" s="16" t="s">
        <v>132</v>
      </c>
      <c r="B17" s="57" t="s">
        <v>133</v>
      </c>
      <c r="C17" s="51">
        <v>24.534581</v>
      </c>
      <c r="D17" s="51">
        <v>24.534581</v>
      </c>
      <c r="E17" s="17">
        <v>24.534581</v>
      </c>
      <c r="F17" s="17"/>
      <c r="G17" s="17"/>
    </row>
    <row r="18" ht="21" customHeight="1" spans="1:7">
      <c r="A18" s="16" t="s">
        <v>134</v>
      </c>
      <c r="B18" s="57" t="s">
        <v>135</v>
      </c>
      <c r="C18" s="51">
        <v>8.044125</v>
      </c>
      <c r="D18" s="51">
        <v>8.044125</v>
      </c>
      <c r="E18" s="17">
        <v>8.044125</v>
      </c>
      <c r="F18" s="17"/>
      <c r="G18" s="17"/>
    </row>
    <row r="19" ht="21" customHeight="1" spans="1:7">
      <c r="A19" s="16" t="s">
        <v>136</v>
      </c>
      <c r="B19" s="16" t="s">
        <v>137</v>
      </c>
      <c r="C19" s="51">
        <v>19.898656</v>
      </c>
      <c r="D19" s="51">
        <v>19.898656</v>
      </c>
      <c r="E19" s="17">
        <v>19.898656</v>
      </c>
      <c r="F19" s="17"/>
      <c r="G19" s="17"/>
    </row>
    <row r="20" ht="21" customHeight="1" spans="1:7">
      <c r="A20" s="16" t="s">
        <v>138</v>
      </c>
      <c r="B20" s="16" t="s">
        <v>139</v>
      </c>
      <c r="C20" s="51">
        <v>19.898656</v>
      </c>
      <c r="D20" s="51">
        <v>19.898656</v>
      </c>
      <c r="E20" s="17">
        <v>19.898656</v>
      </c>
      <c r="F20" s="17"/>
      <c r="G20" s="17"/>
    </row>
    <row r="21" ht="21" customHeight="1" spans="1:7">
      <c r="A21" s="16" t="s">
        <v>140</v>
      </c>
      <c r="B21" s="57" t="s">
        <v>141</v>
      </c>
      <c r="C21" s="51">
        <v>19.898656</v>
      </c>
      <c r="D21" s="51">
        <v>19.898656</v>
      </c>
      <c r="E21" s="17">
        <v>19.898656</v>
      </c>
      <c r="F21" s="17"/>
      <c r="G21" s="17"/>
    </row>
    <row r="22" ht="21" customHeight="1" spans="1:7">
      <c r="A22" s="21"/>
      <c r="B22" s="54" t="s">
        <v>187</v>
      </c>
      <c r="C22" s="51">
        <f t="shared" ref="C22:G22" si="1">C6+C9+C15+C19</f>
        <v>211.29764</v>
      </c>
      <c r="D22" s="51">
        <f t="shared" si="1"/>
        <v>201.29764</v>
      </c>
      <c r="E22" s="51">
        <f t="shared" si="1"/>
        <v>191.82233</v>
      </c>
      <c r="F22" s="51">
        <f t="shared" si="1"/>
        <v>9.47531</v>
      </c>
      <c r="G22" s="51">
        <f t="shared" si="1"/>
        <v>10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opLeftCell="A10" workbookViewId="0">
      <selection activeCell="D27" sqref="D27"/>
    </sheetView>
  </sheetViews>
  <sheetFormatPr defaultColWidth="10" defaultRowHeight="14.4"/>
  <cols>
    <col min="1" max="1" width="12.8796296296296" style="12" customWidth="1"/>
    <col min="2" max="2" width="41" style="12" customWidth="1"/>
    <col min="3" max="5" width="25.6296296296296" style="12" customWidth="1"/>
    <col min="6" max="6" width="9.75" style="12" customWidth="1"/>
    <col min="7" max="7" width="22.3333333333333" style="12" customWidth="1"/>
    <col min="8" max="8" width="10.6666666666667" style="12"/>
    <col min="9" max="16384" width="10" style="12"/>
  </cols>
  <sheetData>
    <row r="1" ht="22.7" customHeight="1" spans="1:5">
      <c r="A1" s="13" t="s">
        <v>12</v>
      </c>
      <c r="B1" s="13"/>
      <c r="C1" s="13"/>
      <c r="D1" s="13"/>
      <c r="E1" s="13" t="s">
        <v>79</v>
      </c>
    </row>
    <row r="2" ht="21.95" customHeight="1" spans="1:5">
      <c r="A2" s="14" t="s">
        <v>188</v>
      </c>
      <c r="B2" s="14"/>
      <c r="C2" s="14"/>
      <c r="D2" s="14"/>
      <c r="E2" s="14"/>
    </row>
    <row r="3" ht="22.7" customHeight="1" spans="1:5">
      <c r="A3" s="13"/>
      <c r="B3" s="13"/>
      <c r="C3" s="13"/>
      <c r="D3" s="49" t="s">
        <v>189</v>
      </c>
      <c r="E3" s="50" t="s">
        <v>27</v>
      </c>
    </row>
    <row r="4" ht="28.5" customHeight="1" spans="1:5">
      <c r="A4" s="15" t="s">
        <v>190</v>
      </c>
      <c r="B4" s="15"/>
      <c r="C4" s="15" t="s">
        <v>191</v>
      </c>
      <c r="D4" s="15"/>
      <c r="E4" s="15"/>
    </row>
    <row r="5" ht="28.5" customHeight="1" spans="1:5">
      <c r="A5" s="15" t="s">
        <v>99</v>
      </c>
      <c r="B5" s="15" t="s">
        <v>100</v>
      </c>
      <c r="C5" s="15" t="s">
        <v>83</v>
      </c>
      <c r="D5" s="15" t="s">
        <v>185</v>
      </c>
      <c r="E5" s="15" t="s">
        <v>186</v>
      </c>
    </row>
    <row r="6" ht="21.95" customHeight="1" spans="1:5">
      <c r="A6" s="16" t="s">
        <v>192</v>
      </c>
      <c r="B6" s="16" t="s">
        <v>193</v>
      </c>
      <c r="C6" s="51">
        <v>147.34673</v>
      </c>
      <c r="D6" s="17">
        <f>SUM(D7:D15)</f>
        <v>147.34673</v>
      </c>
      <c r="E6" s="17"/>
    </row>
    <row r="7" ht="21.95" customHeight="1" spans="1:5">
      <c r="A7" s="16" t="s">
        <v>194</v>
      </c>
      <c r="B7" s="16" t="s">
        <v>195</v>
      </c>
      <c r="C7" s="51">
        <v>36.7452</v>
      </c>
      <c r="D7" s="17">
        <v>36.7452</v>
      </c>
      <c r="E7" s="17"/>
    </row>
    <row r="8" ht="21.95" customHeight="1" spans="1:5">
      <c r="A8" s="16" t="s">
        <v>196</v>
      </c>
      <c r="B8" s="16" t="s">
        <v>197</v>
      </c>
      <c r="C8" s="51">
        <v>32.364</v>
      </c>
      <c r="D8" s="17">
        <v>32.364</v>
      </c>
      <c r="E8" s="17"/>
    </row>
    <row r="9" ht="21.95" customHeight="1" spans="1:5">
      <c r="A9" s="16" t="s">
        <v>198</v>
      </c>
      <c r="B9" s="16" t="s">
        <v>199</v>
      </c>
      <c r="C9" s="51">
        <v>3.0621</v>
      </c>
      <c r="D9" s="17">
        <v>3.0621</v>
      </c>
      <c r="E9" s="17"/>
    </row>
    <row r="10" ht="21.95" customHeight="1" spans="1:8">
      <c r="A10" s="16" t="s">
        <v>200</v>
      </c>
      <c r="B10" s="16" t="s">
        <v>201</v>
      </c>
      <c r="C10" s="51">
        <v>10.189968</v>
      </c>
      <c r="D10" s="17">
        <v>10.189968</v>
      </c>
      <c r="E10" s="17"/>
      <c r="G10" s="52"/>
      <c r="H10" s="53"/>
    </row>
    <row r="11" ht="21.95" customHeight="1" spans="1:8">
      <c r="A11" s="16" t="s">
        <v>202</v>
      </c>
      <c r="B11" s="16" t="s">
        <v>203</v>
      </c>
      <c r="C11" s="51">
        <v>24.534581</v>
      </c>
      <c r="D11" s="17">
        <v>24.534581</v>
      </c>
      <c r="E11" s="17"/>
      <c r="G11" s="52"/>
      <c r="H11" s="53"/>
    </row>
    <row r="12" ht="21.95" customHeight="1" spans="1:9">
      <c r="A12" s="16" t="s">
        <v>204</v>
      </c>
      <c r="B12" s="16" t="s">
        <v>205</v>
      </c>
      <c r="C12" s="51">
        <v>8.044125</v>
      </c>
      <c r="D12" s="17">
        <v>8.044125</v>
      </c>
      <c r="E12" s="17"/>
      <c r="G12" s="52"/>
      <c r="H12" s="53"/>
      <c r="I12" s="55"/>
    </row>
    <row r="13" ht="21.95" customHeight="1" spans="1:9">
      <c r="A13" s="16" t="s">
        <v>206</v>
      </c>
      <c r="B13" s="16" t="s">
        <v>207</v>
      </c>
      <c r="C13" s="51">
        <v>0.426</v>
      </c>
      <c r="D13" s="17">
        <v>0.426</v>
      </c>
      <c r="E13" s="17"/>
      <c r="G13" s="52"/>
      <c r="H13" s="53"/>
      <c r="I13" s="55"/>
    </row>
    <row r="14" ht="21.95" customHeight="1" spans="1:9">
      <c r="A14" s="16" t="s">
        <v>208</v>
      </c>
      <c r="B14" s="16" t="s">
        <v>209</v>
      </c>
      <c r="C14" s="51">
        <v>19.898656</v>
      </c>
      <c r="D14" s="17">
        <v>19.898656</v>
      </c>
      <c r="E14" s="17"/>
      <c r="G14" s="52"/>
      <c r="H14" s="53"/>
      <c r="I14" s="55"/>
    </row>
    <row r="15" ht="21.95" customHeight="1" spans="1:9">
      <c r="A15" s="16" t="s">
        <v>210</v>
      </c>
      <c r="B15" s="16" t="s">
        <v>211</v>
      </c>
      <c r="C15" s="51">
        <v>12.0821</v>
      </c>
      <c r="D15" s="17">
        <f>12.0821</f>
        <v>12.0821</v>
      </c>
      <c r="E15" s="17"/>
      <c r="G15" s="52"/>
      <c r="H15" s="53"/>
      <c r="I15" s="55"/>
    </row>
    <row r="16" ht="21.95" customHeight="1" spans="1:9">
      <c r="A16" s="16" t="s">
        <v>212</v>
      </c>
      <c r="B16" s="16" t="s">
        <v>213</v>
      </c>
      <c r="C16" s="51">
        <v>9.47531</v>
      </c>
      <c r="D16" s="17"/>
      <c r="E16" s="17">
        <f>SUM(E17:E21)</f>
        <v>9.47531</v>
      </c>
      <c r="G16" s="52"/>
      <c r="H16" s="53"/>
      <c r="I16" s="55"/>
    </row>
    <row r="17" ht="21.95" customHeight="1" spans="1:8">
      <c r="A17" s="16" t="s">
        <v>214</v>
      </c>
      <c r="B17" s="16" t="s">
        <v>215</v>
      </c>
      <c r="C17" s="51">
        <v>1.55</v>
      </c>
      <c r="D17" s="17"/>
      <c r="E17" s="17">
        <f>1.55</f>
        <v>1.55</v>
      </c>
      <c r="G17" s="52"/>
      <c r="H17" s="53"/>
    </row>
    <row r="18" ht="21.95" customHeight="1" spans="1:8">
      <c r="A18" s="16" t="s">
        <v>216</v>
      </c>
      <c r="B18" s="16" t="s">
        <v>217</v>
      </c>
      <c r="C18" s="51">
        <v>0.8</v>
      </c>
      <c r="D18" s="17"/>
      <c r="E18" s="17">
        <f>0.8</f>
        <v>0.8</v>
      </c>
      <c r="G18" s="52"/>
      <c r="H18" s="53"/>
    </row>
    <row r="19" ht="21.95" customHeight="1" spans="1:5">
      <c r="A19" s="16" t="s">
        <v>218</v>
      </c>
      <c r="B19" s="16" t="s">
        <v>219</v>
      </c>
      <c r="C19" s="51">
        <v>0.05</v>
      </c>
      <c r="D19" s="17"/>
      <c r="E19" s="17">
        <f>0.05</f>
        <v>0.05</v>
      </c>
    </row>
    <row r="20" ht="21.95" customHeight="1" spans="1:5">
      <c r="A20" s="16" t="s">
        <v>220</v>
      </c>
      <c r="B20" s="16" t="s">
        <v>221</v>
      </c>
      <c r="C20" s="51">
        <v>0.41531</v>
      </c>
      <c r="D20" s="17"/>
      <c r="E20" s="17">
        <f>0.41531</f>
        <v>0.41531</v>
      </c>
    </row>
    <row r="21" ht="21.95" customHeight="1" spans="1:5">
      <c r="A21" s="16" t="s">
        <v>222</v>
      </c>
      <c r="B21" s="16" t="s">
        <v>223</v>
      </c>
      <c r="C21" s="51">
        <v>6.66</v>
      </c>
      <c r="D21" s="17"/>
      <c r="E21" s="17">
        <f>6.66</f>
        <v>6.66</v>
      </c>
    </row>
    <row r="22" ht="21.95" customHeight="1" spans="1:5">
      <c r="A22" s="16" t="s">
        <v>224</v>
      </c>
      <c r="B22" s="16" t="s">
        <v>225</v>
      </c>
      <c r="C22" s="51">
        <v>44.4756</v>
      </c>
      <c r="D22" s="17">
        <v>44.4756</v>
      </c>
      <c r="E22" s="17"/>
    </row>
    <row r="23" ht="21.95" customHeight="1" spans="1:5">
      <c r="A23" s="16" t="s">
        <v>226</v>
      </c>
      <c r="B23" s="16" t="s">
        <v>227</v>
      </c>
      <c r="C23" s="51">
        <v>40.2552</v>
      </c>
      <c r="D23" s="17">
        <v>40.2552</v>
      </c>
      <c r="E23" s="17"/>
    </row>
    <row r="24" ht="21.95" customHeight="1" spans="1:5">
      <c r="A24" s="16" t="s">
        <v>228</v>
      </c>
      <c r="B24" s="16" t="s">
        <v>229</v>
      </c>
      <c r="C24" s="51">
        <v>4.2204</v>
      </c>
      <c r="D24" s="17">
        <v>4.2204</v>
      </c>
      <c r="E24" s="17"/>
    </row>
    <row r="25" ht="21.95" customHeight="1" spans="1:5">
      <c r="A25" s="54" t="s">
        <v>83</v>
      </c>
      <c r="B25" s="54"/>
      <c r="C25" s="51">
        <f>SUM(D25:E25)</f>
        <v>201.29764</v>
      </c>
      <c r="D25" s="51">
        <f>D6+D22</f>
        <v>191.82233</v>
      </c>
      <c r="E25" s="51">
        <f>SUM(E17:E24)</f>
        <v>9.47531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N7" sqref="N7"/>
    </sheetView>
  </sheetViews>
  <sheetFormatPr defaultColWidth="10" defaultRowHeight="14.4" outlineLevelRow="6"/>
  <cols>
    <col min="1" max="1" width="30.75" customWidth="1"/>
    <col min="2" max="5" width="18" customWidth="1"/>
    <col min="6" max="7" width="15.3796296296296" customWidth="1"/>
    <col min="8" max="11" width="18" customWidth="1"/>
    <col min="12" max="13" width="15.3796296296296" customWidth="1"/>
    <col min="14" max="17" width="18" customWidth="1"/>
    <col min="18" max="19" width="15.3796296296296" customWidth="1"/>
    <col min="20" max="20" width="9.75" customWidth="1"/>
  </cols>
  <sheetData>
    <row r="1" ht="22.7" customHeight="1" spans="1:8">
      <c r="A1" s="23" t="s">
        <v>14</v>
      </c>
      <c r="C1" s="23"/>
      <c r="D1" s="23"/>
      <c r="E1" s="23"/>
      <c r="F1" s="23"/>
      <c r="G1" s="23"/>
      <c r="H1" s="23" t="s">
        <v>79</v>
      </c>
    </row>
    <row r="2" ht="57" customHeight="1" spans="1:19">
      <c r="A2" s="24" t="s">
        <v>230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ht="22.7" customHeight="1" spans="1:19">
      <c r="A3" s="23"/>
      <c r="B3" s="23"/>
      <c r="C3" s="23"/>
      <c r="D3" s="23"/>
      <c r="E3" s="23"/>
      <c r="F3" s="23"/>
      <c r="G3" s="44"/>
      <c r="S3" s="48" t="s">
        <v>27</v>
      </c>
    </row>
    <row r="4" ht="28.5" customHeight="1" spans="1:19">
      <c r="A4" s="27" t="s">
        <v>231</v>
      </c>
      <c r="B4" s="27" t="s">
        <v>232</v>
      </c>
      <c r="C4" s="27"/>
      <c r="D4" s="27"/>
      <c r="E4" s="27"/>
      <c r="F4" s="27"/>
      <c r="G4" s="27"/>
      <c r="H4" s="27" t="s">
        <v>233</v>
      </c>
      <c r="I4" s="27"/>
      <c r="J4" s="27"/>
      <c r="K4" s="27"/>
      <c r="L4" s="27"/>
      <c r="M4" s="27"/>
      <c r="N4" s="27" t="s">
        <v>234</v>
      </c>
      <c r="O4" s="27"/>
      <c r="P4" s="27"/>
      <c r="Q4" s="27"/>
      <c r="R4" s="27"/>
      <c r="S4" s="27"/>
    </row>
    <row r="5" ht="28.5" customHeight="1" spans="1:19">
      <c r="A5" s="27"/>
      <c r="B5" s="27" t="s">
        <v>235</v>
      </c>
      <c r="C5" s="27" t="s">
        <v>236</v>
      </c>
      <c r="D5" s="27" t="s">
        <v>237</v>
      </c>
      <c r="E5" s="27"/>
      <c r="F5" s="27"/>
      <c r="G5" s="27" t="s">
        <v>238</v>
      </c>
      <c r="H5" s="27" t="s">
        <v>235</v>
      </c>
      <c r="I5" s="27" t="s">
        <v>236</v>
      </c>
      <c r="J5" s="27" t="s">
        <v>237</v>
      </c>
      <c r="K5" s="27"/>
      <c r="L5" s="27"/>
      <c r="M5" s="27" t="s">
        <v>238</v>
      </c>
      <c r="N5" s="27" t="s">
        <v>235</v>
      </c>
      <c r="O5" s="27" t="s">
        <v>236</v>
      </c>
      <c r="P5" s="27" t="s">
        <v>237</v>
      </c>
      <c r="Q5" s="27"/>
      <c r="R5" s="27"/>
      <c r="S5" s="27" t="s">
        <v>238</v>
      </c>
    </row>
    <row r="6" ht="34.15" customHeight="1" spans="1:19">
      <c r="A6" s="27"/>
      <c r="B6" s="27"/>
      <c r="C6" s="27"/>
      <c r="D6" s="27" t="s">
        <v>85</v>
      </c>
      <c r="E6" s="27" t="s">
        <v>239</v>
      </c>
      <c r="F6" s="27" t="s">
        <v>240</v>
      </c>
      <c r="G6" s="27"/>
      <c r="H6" s="27"/>
      <c r="I6" s="27"/>
      <c r="J6" s="27" t="s">
        <v>85</v>
      </c>
      <c r="K6" s="27" t="s">
        <v>239</v>
      </c>
      <c r="L6" s="27" t="s">
        <v>240</v>
      </c>
      <c r="M6" s="27"/>
      <c r="N6" s="27"/>
      <c r="O6" s="27"/>
      <c r="P6" s="27" t="s">
        <v>85</v>
      </c>
      <c r="Q6" s="27" t="s">
        <v>239</v>
      </c>
      <c r="R6" s="27" t="s">
        <v>240</v>
      </c>
      <c r="S6" s="27"/>
    </row>
    <row r="7" ht="34.15" customHeight="1" spans="1:19">
      <c r="A7" s="45" t="s">
        <v>97</v>
      </c>
      <c r="B7" s="46">
        <f>C7+D7+G7</f>
        <v>0.08</v>
      </c>
      <c r="C7" s="47"/>
      <c r="D7" s="46"/>
      <c r="E7" s="47"/>
      <c r="F7" s="47"/>
      <c r="G7" s="47">
        <v>0.08</v>
      </c>
      <c r="H7" s="46">
        <f>I7+J7+M7</f>
        <v>0.02</v>
      </c>
      <c r="I7" s="47"/>
      <c r="J7" s="46"/>
      <c r="K7" s="47"/>
      <c r="L7" s="47"/>
      <c r="M7" s="47">
        <v>0.02</v>
      </c>
      <c r="N7" s="46">
        <f>O7+P7+S7</f>
        <v>0</v>
      </c>
      <c r="O7" s="47"/>
      <c r="P7" s="46"/>
      <c r="Q7" s="47"/>
      <c r="R7" s="47"/>
      <c r="S7" s="47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23" t="s">
        <v>16</v>
      </c>
      <c r="B1" s="23"/>
      <c r="C1" s="23"/>
      <c r="D1" s="23"/>
      <c r="E1" s="23" t="s">
        <v>79</v>
      </c>
    </row>
    <row r="2" ht="57" customHeight="1" spans="1:5">
      <c r="A2" s="24" t="s">
        <v>241</v>
      </c>
      <c r="B2" s="24"/>
      <c r="C2" s="24"/>
      <c r="D2" s="24"/>
      <c r="E2" s="24"/>
    </row>
    <row r="3" ht="22.7" customHeight="1" spans="1:5">
      <c r="A3" s="23"/>
      <c r="B3" s="23"/>
      <c r="C3" s="23"/>
      <c r="D3" s="23"/>
      <c r="E3" s="40" t="s">
        <v>27</v>
      </c>
    </row>
    <row r="4" ht="28.5" customHeight="1" spans="1:5">
      <c r="A4" s="26" t="s">
        <v>99</v>
      </c>
      <c r="B4" s="26" t="s">
        <v>100</v>
      </c>
      <c r="C4" s="26" t="s">
        <v>242</v>
      </c>
      <c r="D4" s="26"/>
      <c r="E4" s="26"/>
    </row>
    <row r="5" ht="28.5" customHeight="1" spans="1:5">
      <c r="A5" s="26"/>
      <c r="B5" s="26"/>
      <c r="C5" s="26" t="s">
        <v>83</v>
      </c>
      <c r="D5" s="26" t="s">
        <v>101</v>
      </c>
      <c r="E5" s="26" t="s">
        <v>102</v>
      </c>
    </row>
    <row r="6" ht="34.15" customHeight="1" spans="1:5">
      <c r="A6" s="28"/>
      <c r="B6" s="16" t="s">
        <v>243</v>
      </c>
      <c r="C6" s="39"/>
      <c r="D6" s="41"/>
      <c r="E6" s="41"/>
    </row>
    <row r="7" ht="34.15" customHeight="1" spans="1:5">
      <c r="A7" s="28"/>
      <c r="B7" s="28"/>
      <c r="C7" s="39"/>
      <c r="D7" s="41"/>
      <c r="E7" s="41"/>
    </row>
    <row r="8" ht="34.15" customHeight="1" spans="1:5">
      <c r="A8" s="28"/>
      <c r="B8" s="42"/>
      <c r="C8" s="39"/>
      <c r="D8" s="29"/>
      <c r="E8" s="29"/>
    </row>
    <row r="9" ht="34.15" customHeight="1" spans="1:5">
      <c r="A9" s="43"/>
      <c r="B9" s="26" t="s">
        <v>187</v>
      </c>
      <c r="C9" s="39"/>
      <c r="D9" s="39"/>
      <c r="E9" s="3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23" t="s">
        <v>18</v>
      </c>
      <c r="B1" s="23"/>
      <c r="C1" s="23"/>
      <c r="D1" s="23"/>
      <c r="E1" s="23" t="s">
        <v>79</v>
      </c>
    </row>
    <row r="2" ht="57" customHeight="1" spans="1:5">
      <c r="A2" s="24" t="s">
        <v>244</v>
      </c>
      <c r="B2" s="24"/>
      <c r="C2" s="24"/>
      <c r="D2" s="24"/>
      <c r="E2" s="24"/>
    </row>
    <row r="3" ht="14.25" customHeight="1" spans="1:5">
      <c r="A3" s="23"/>
      <c r="B3" s="23"/>
      <c r="C3" s="23"/>
      <c r="D3" s="23"/>
      <c r="E3" s="40" t="s">
        <v>27</v>
      </c>
    </row>
    <row r="4" ht="28.5" customHeight="1" spans="1:5">
      <c r="A4" s="26" t="s">
        <v>99</v>
      </c>
      <c r="B4" s="26" t="s">
        <v>100</v>
      </c>
      <c r="C4" s="26" t="s">
        <v>245</v>
      </c>
      <c r="D4" s="26"/>
      <c r="E4" s="26"/>
    </row>
    <row r="5" ht="28.5" customHeight="1" spans="1:5">
      <c r="A5" s="26"/>
      <c r="B5" s="26"/>
      <c r="C5" s="26" t="s">
        <v>83</v>
      </c>
      <c r="D5" s="26" t="s">
        <v>101</v>
      </c>
      <c r="E5" s="26" t="s">
        <v>102</v>
      </c>
    </row>
    <row r="6" ht="34.15" customHeight="1" spans="1:5">
      <c r="A6" s="28"/>
      <c r="B6" s="16" t="s">
        <v>243</v>
      </c>
      <c r="C6" s="39"/>
      <c r="D6" s="41"/>
      <c r="E6" s="41"/>
    </row>
    <row r="7" ht="34.15" customHeight="1" spans="1:5">
      <c r="A7" s="28"/>
      <c r="B7" s="28"/>
      <c r="C7" s="39"/>
      <c r="D7" s="41"/>
      <c r="E7" s="39"/>
    </row>
    <row r="8" ht="34.15" customHeight="1" spans="1:5">
      <c r="A8" s="28"/>
      <c r="B8" s="42"/>
      <c r="C8" s="39"/>
      <c r="D8" s="29"/>
      <c r="E8" s="29"/>
    </row>
    <row r="9" ht="34.15" customHeight="1" spans="1:5">
      <c r="A9" s="26" t="s">
        <v>83</v>
      </c>
      <c r="B9" s="26"/>
      <c r="C9" s="39"/>
      <c r="D9" s="39"/>
      <c r="E9" s="3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selection activeCell="H29" sqref="H29"/>
    </sheetView>
  </sheetViews>
  <sheetFormatPr defaultColWidth="10" defaultRowHeight="14.4"/>
  <cols>
    <col min="1" max="1" width="15.3796296296296" style="22" customWidth="1"/>
    <col min="2" max="2" width="35.8796296296296" style="22" customWidth="1"/>
    <col min="3" max="4" width="20.5" style="22" customWidth="1"/>
    <col min="5" max="5" width="15.3796296296296" style="22" customWidth="1"/>
    <col min="6" max="6" width="23.1296296296296" style="22" customWidth="1"/>
    <col min="7" max="15" width="20.5" style="22" customWidth="1"/>
    <col min="16" max="16" width="9.75" style="22" customWidth="1"/>
    <col min="17" max="16384" width="10" style="22"/>
  </cols>
  <sheetData>
    <row r="1" ht="22.7" customHeight="1" spans="1:15">
      <c r="A1" s="23" t="s">
        <v>24</v>
      </c>
      <c r="B1" s="23"/>
      <c r="C1" s="23"/>
      <c r="D1" s="23"/>
      <c r="F1" s="23"/>
      <c r="G1" s="23"/>
      <c r="H1" s="23"/>
      <c r="I1" s="23"/>
      <c r="J1" s="23"/>
      <c r="K1" s="23"/>
      <c r="L1" s="23"/>
      <c r="M1" s="23"/>
      <c r="N1" s="23"/>
      <c r="O1" s="23" t="s">
        <v>79</v>
      </c>
    </row>
    <row r="2" ht="57" customHeight="1" spans="1:15">
      <c r="A2" s="24" t="s">
        <v>246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ht="22.7" customHeight="1" spans="1: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35" t="s">
        <v>27</v>
      </c>
    </row>
    <row r="4" ht="28.5" customHeight="1" spans="1:15">
      <c r="A4" s="26" t="s">
        <v>247</v>
      </c>
      <c r="B4" s="26" t="s">
        <v>248</v>
      </c>
      <c r="C4" s="26" t="s">
        <v>249</v>
      </c>
      <c r="D4" s="26" t="s">
        <v>250</v>
      </c>
      <c r="E4" s="27" t="s">
        <v>190</v>
      </c>
      <c r="F4" s="27"/>
      <c r="G4" s="26" t="s">
        <v>251</v>
      </c>
      <c r="H4" s="26" t="s">
        <v>252</v>
      </c>
      <c r="I4" s="26"/>
      <c r="J4" s="26"/>
      <c r="K4" s="26" t="s">
        <v>253</v>
      </c>
      <c r="L4" s="26"/>
      <c r="M4" s="26"/>
      <c r="N4" s="26" t="s">
        <v>89</v>
      </c>
      <c r="O4" s="26" t="s">
        <v>95</v>
      </c>
    </row>
    <row r="5" ht="28.5" customHeight="1" spans="1:15">
      <c r="A5" s="26"/>
      <c r="B5" s="26"/>
      <c r="C5" s="26"/>
      <c r="D5" s="26"/>
      <c r="E5" s="27"/>
      <c r="F5" s="27"/>
      <c r="G5" s="26"/>
      <c r="H5" s="26" t="s">
        <v>86</v>
      </c>
      <c r="I5" s="26" t="s">
        <v>87</v>
      </c>
      <c r="J5" s="26" t="s">
        <v>88</v>
      </c>
      <c r="K5" s="26" t="s">
        <v>86</v>
      </c>
      <c r="L5" s="26" t="s">
        <v>87</v>
      </c>
      <c r="M5" s="26" t="s">
        <v>88</v>
      </c>
      <c r="N5" s="26"/>
      <c r="O5" s="26"/>
    </row>
    <row r="6" ht="34.15" customHeight="1" spans="1:15">
      <c r="A6" s="28" t="s">
        <v>254</v>
      </c>
      <c r="B6" s="28" t="s">
        <v>97</v>
      </c>
      <c r="C6" s="28" t="s">
        <v>255</v>
      </c>
      <c r="D6" s="28" t="s">
        <v>256</v>
      </c>
      <c r="E6" s="28" t="s">
        <v>257</v>
      </c>
      <c r="F6" s="28" t="s">
        <v>258</v>
      </c>
      <c r="G6" s="28" t="s">
        <v>259</v>
      </c>
      <c r="H6" s="29">
        <v>0.7</v>
      </c>
      <c r="I6" s="29"/>
      <c r="J6" s="29"/>
      <c r="K6" s="29"/>
      <c r="L6" s="29"/>
      <c r="M6" s="29"/>
      <c r="N6" s="29"/>
      <c r="O6" s="29"/>
    </row>
    <row r="7" ht="34.15" customHeight="1" spans="1:15">
      <c r="A7" s="28" t="s">
        <v>254</v>
      </c>
      <c r="B7" s="28" t="s">
        <v>97</v>
      </c>
      <c r="C7" s="28" t="s">
        <v>255</v>
      </c>
      <c r="D7" s="28" t="s">
        <v>256</v>
      </c>
      <c r="E7" s="28" t="s">
        <v>257</v>
      </c>
      <c r="F7" s="28" t="s">
        <v>260</v>
      </c>
      <c r="G7" s="28" t="s">
        <v>259</v>
      </c>
      <c r="H7" s="29">
        <v>0.2</v>
      </c>
      <c r="I7" s="29"/>
      <c r="J7" s="29"/>
      <c r="K7" s="29"/>
      <c r="L7" s="29"/>
      <c r="M7" s="29"/>
      <c r="N7" s="29"/>
      <c r="O7" s="29"/>
    </row>
    <row r="8" ht="34.15" customHeight="1" spans="1:15">
      <c r="A8" s="28" t="s">
        <v>254</v>
      </c>
      <c r="B8" s="28" t="s">
        <v>97</v>
      </c>
      <c r="C8" s="28" t="s">
        <v>255</v>
      </c>
      <c r="D8" s="28" t="s">
        <v>256</v>
      </c>
      <c r="E8" s="28" t="s">
        <v>257</v>
      </c>
      <c r="F8" s="28" t="s">
        <v>261</v>
      </c>
      <c r="G8" s="28" t="s">
        <v>262</v>
      </c>
      <c r="H8" s="29">
        <v>0.5</v>
      </c>
      <c r="I8" s="29"/>
      <c r="J8" s="29"/>
      <c r="K8" s="29"/>
      <c r="L8" s="29"/>
      <c r="M8" s="29"/>
      <c r="N8" s="29"/>
      <c r="O8" s="29"/>
    </row>
    <row r="9" ht="34.15" customHeight="1" spans="1:15">
      <c r="A9" s="28" t="s">
        <v>254</v>
      </c>
      <c r="B9" s="28" t="s">
        <v>97</v>
      </c>
      <c r="C9" s="28" t="s">
        <v>255</v>
      </c>
      <c r="D9" s="28" t="s">
        <v>256</v>
      </c>
      <c r="E9" s="28" t="s">
        <v>257</v>
      </c>
      <c r="F9" s="28" t="s">
        <v>263</v>
      </c>
      <c r="G9" s="28" t="s">
        <v>259</v>
      </c>
      <c r="H9" s="29">
        <v>0.5</v>
      </c>
      <c r="I9" s="29"/>
      <c r="J9" s="29"/>
      <c r="K9" s="29"/>
      <c r="L9" s="29"/>
      <c r="M9" s="29"/>
      <c r="N9" s="29"/>
      <c r="O9" s="29"/>
    </row>
    <row r="10" ht="34.15" customHeight="1" spans="1:15">
      <c r="A10" s="28" t="s">
        <v>254</v>
      </c>
      <c r="B10" s="28" t="s">
        <v>97</v>
      </c>
      <c r="C10" s="28" t="s">
        <v>255</v>
      </c>
      <c r="D10" s="28" t="s">
        <v>256</v>
      </c>
      <c r="E10" s="28" t="s">
        <v>257</v>
      </c>
      <c r="F10" s="28" t="s">
        <v>264</v>
      </c>
      <c r="G10" s="28" t="s">
        <v>265</v>
      </c>
      <c r="H10" s="29">
        <v>0.5</v>
      </c>
      <c r="I10" s="29"/>
      <c r="J10" s="29"/>
      <c r="K10" s="29"/>
      <c r="L10" s="29"/>
      <c r="M10" s="29"/>
      <c r="N10" s="29"/>
      <c r="O10" s="29"/>
    </row>
    <row r="11" ht="34.15" customHeight="1" spans="1:15">
      <c r="A11" s="28" t="s">
        <v>254</v>
      </c>
      <c r="B11" s="28" t="s">
        <v>97</v>
      </c>
      <c r="C11" s="28" t="s">
        <v>266</v>
      </c>
      <c r="D11" s="28" t="s">
        <v>256</v>
      </c>
      <c r="E11" s="28" t="s">
        <v>257</v>
      </c>
      <c r="F11" s="28" t="s">
        <v>264</v>
      </c>
      <c r="G11" s="28" t="s">
        <v>265</v>
      </c>
      <c r="H11" s="29"/>
      <c r="I11" s="29"/>
      <c r="J11" s="29"/>
      <c r="K11" s="29"/>
      <c r="L11" s="29"/>
      <c r="M11" s="29"/>
      <c r="N11" s="29"/>
      <c r="O11" s="29"/>
    </row>
    <row r="12" ht="34.15" customHeight="1" spans="1:15">
      <c r="A12" s="28" t="s">
        <v>254</v>
      </c>
      <c r="B12" s="28" t="s">
        <v>97</v>
      </c>
      <c r="C12" s="28" t="s">
        <v>267</v>
      </c>
      <c r="D12" s="28" t="s">
        <v>256</v>
      </c>
      <c r="E12" s="28" t="s">
        <v>257</v>
      </c>
      <c r="F12" s="28" t="s">
        <v>268</v>
      </c>
      <c r="G12" s="28" t="s">
        <v>259</v>
      </c>
      <c r="H12" s="29">
        <v>0.1</v>
      </c>
      <c r="I12" s="29"/>
      <c r="J12" s="29"/>
      <c r="K12" s="29"/>
      <c r="L12" s="29"/>
      <c r="M12" s="29"/>
      <c r="N12" s="29"/>
      <c r="O12" s="29"/>
    </row>
    <row r="13" ht="34.15" customHeight="1" spans="1:15">
      <c r="A13" s="28" t="s">
        <v>254</v>
      </c>
      <c r="B13" s="28" t="s">
        <v>97</v>
      </c>
      <c r="C13" s="28" t="s">
        <v>267</v>
      </c>
      <c r="D13" s="28" t="s">
        <v>256</v>
      </c>
      <c r="E13" s="28" t="s">
        <v>257</v>
      </c>
      <c r="F13" s="28" t="s">
        <v>260</v>
      </c>
      <c r="G13" s="28" t="s">
        <v>259</v>
      </c>
      <c r="H13" s="29">
        <v>0.5</v>
      </c>
      <c r="I13" s="29"/>
      <c r="J13" s="29"/>
      <c r="K13" s="29"/>
      <c r="L13" s="29"/>
      <c r="M13" s="29"/>
      <c r="N13" s="29"/>
      <c r="O13" s="29"/>
    </row>
    <row r="14" ht="34.15" customHeight="1" spans="1:15">
      <c r="A14" s="28" t="s">
        <v>254</v>
      </c>
      <c r="B14" s="28" t="s">
        <v>97</v>
      </c>
      <c r="C14" s="28" t="s">
        <v>267</v>
      </c>
      <c r="D14" s="28" t="s">
        <v>256</v>
      </c>
      <c r="E14" s="28" t="s">
        <v>257</v>
      </c>
      <c r="F14" s="28" t="s">
        <v>269</v>
      </c>
      <c r="G14" s="28" t="s">
        <v>270</v>
      </c>
      <c r="H14" s="29">
        <v>1.5</v>
      </c>
      <c r="I14" s="29"/>
      <c r="J14" s="29"/>
      <c r="K14" s="29"/>
      <c r="L14" s="29"/>
      <c r="M14" s="29"/>
      <c r="N14" s="29"/>
      <c r="O14" s="29"/>
    </row>
    <row r="15" ht="34.15" customHeight="1" spans="1:15">
      <c r="A15" s="28" t="s">
        <v>254</v>
      </c>
      <c r="B15" s="28" t="s">
        <v>97</v>
      </c>
      <c r="C15" s="28" t="s">
        <v>267</v>
      </c>
      <c r="D15" s="28" t="s">
        <v>256</v>
      </c>
      <c r="E15" s="28" t="s">
        <v>257</v>
      </c>
      <c r="F15" s="28" t="s">
        <v>264</v>
      </c>
      <c r="G15" s="28" t="s">
        <v>265</v>
      </c>
      <c r="H15" s="29">
        <v>0.5</v>
      </c>
      <c r="I15" s="29"/>
      <c r="J15" s="29"/>
      <c r="K15" s="29"/>
      <c r="L15" s="29"/>
      <c r="M15" s="29"/>
      <c r="N15" s="29"/>
      <c r="O15" s="29"/>
    </row>
    <row r="16" ht="40.7" customHeight="1" spans="1:15">
      <c r="A16" s="28" t="s">
        <v>254</v>
      </c>
      <c r="B16" s="28" t="s">
        <v>97</v>
      </c>
      <c r="C16" s="28" t="s">
        <v>271</v>
      </c>
      <c r="D16" s="28" t="s">
        <v>256</v>
      </c>
      <c r="E16" s="28" t="s">
        <v>272</v>
      </c>
      <c r="F16" s="28" t="s">
        <v>273</v>
      </c>
      <c r="G16" s="28" t="s">
        <v>274</v>
      </c>
      <c r="H16" s="29">
        <v>1</v>
      </c>
      <c r="I16" s="29"/>
      <c r="J16" s="29"/>
      <c r="K16" s="29"/>
      <c r="L16" s="29"/>
      <c r="M16" s="29"/>
      <c r="N16" s="29"/>
      <c r="O16" s="29"/>
    </row>
    <row r="17" ht="40.7" customHeight="1" spans="1:15">
      <c r="A17" s="28" t="s">
        <v>254</v>
      </c>
      <c r="B17" s="28" t="s">
        <v>97</v>
      </c>
      <c r="C17" s="28" t="s">
        <v>271</v>
      </c>
      <c r="D17" s="28" t="s">
        <v>256</v>
      </c>
      <c r="E17" s="28" t="s">
        <v>257</v>
      </c>
      <c r="F17" s="28" t="s">
        <v>258</v>
      </c>
      <c r="G17" s="28" t="s">
        <v>259</v>
      </c>
      <c r="H17" s="29">
        <v>0.5</v>
      </c>
      <c r="I17" s="29"/>
      <c r="J17" s="29"/>
      <c r="K17" s="29"/>
      <c r="L17" s="29"/>
      <c r="M17" s="29"/>
      <c r="N17" s="29"/>
      <c r="O17" s="29"/>
    </row>
    <row r="18" ht="40.7" customHeight="1" spans="1:15">
      <c r="A18" s="28" t="s">
        <v>254</v>
      </c>
      <c r="B18" s="28" t="s">
        <v>97</v>
      </c>
      <c r="C18" s="28" t="s">
        <v>271</v>
      </c>
      <c r="D18" s="28" t="s">
        <v>256</v>
      </c>
      <c r="E18" s="28" t="s">
        <v>257</v>
      </c>
      <c r="F18" s="28" t="s">
        <v>260</v>
      </c>
      <c r="G18" s="28" t="s">
        <v>259</v>
      </c>
      <c r="H18" s="29">
        <v>0.6</v>
      </c>
      <c r="I18" s="29"/>
      <c r="J18" s="29"/>
      <c r="K18" s="29"/>
      <c r="L18" s="29"/>
      <c r="M18" s="29"/>
      <c r="N18" s="29"/>
      <c r="O18" s="29"/>
    </row>
    <row r="19" ht="40.7" customHeight="1" spans="1:15">
      <c r="A19" s="28" t="s">
        <v>254</v>
      </c>
      <c r="B19" s="28" t="s">
        <v>97</v>
      </c>
      <c r="C19" s="28" t="s">
        <v>271</v>
      </c>
      <c r="D19" s="28" t="s">
        <v>256</v>
      </c>
      <c r="E19" s="28" t="s">
        <v>257</v>
      </c>
      <c r="F19" s="28" t="s">
        <v>269</v>
      </c>
      <c r="G19" s="28" t="s">
        <v>270</v>
      </c>
      <c r="H19" s="29">
        <v>1.4</v>
      </c>
      <c r="I19" s="29"/>
      <c r="J19" s="29"/>
      <c r="K19" s="29"/>
      <c r="L19" s="29"/>
      <c r="M19" s="29"/>
      <c r="N19" s="29"/>
      <c r="O19" s="29"/>
    </row>
    <row r="20" ht="40.7" customHeight="1" spans="1:15">
      <c r="A20" s="28" t="s">
        <v>254</v>
      </c>
      <c r="B20" s="28" t="s">
        <v>97</v>
      </c>
      <c r="C20" s="28" t="s">
        <v>271</v>
      </c>
      <c r="D20" s="28" t="s">
        <v>256</v>
      </c>
      <c r="E20" s="28" t="s">
        <v>257</v>
      </c>
      <c r="F20" s="28" t="s">
        <v>263</v>
      </c>
      <c r="G20" s="28" t="s">
        <v>259</v>
      </c>
      <c r="H20" s="29">
        <v>0.5</v>
      </c>
      <c r="I20" s="29"/>
      <c r="J20" s="29"/>
      <c r="K20" s="29"/>
      <c r="L20" s="29"/>
      <c r="M20" s="29"/>
      <c r="N20" s="29"/>
      <c r="O20" s="29"/>
    </row>
    <row r="21" ht="40.7" customHeight="1" spans="1:15">
      <c r="A21" s="28" t="s">
        <v>254</v>
      </c>
      <c r="B21" s="28" t="s">
        <v>97</v>
      </c>
      <c r="C21" s="28" t="s">
        <v>271</v>
      </c>
      <c r="D21" s="28" t="s">
        <v>256</v>
      </c>
      <c r="E21" s="28" t="s">
        <v>257</v>
      </c>
      <c r="F21" s="28" t="s">
        <v>264</v>
      </c>
      <c r="G21" s="28" t="s">
        <v>265</v>
      </c>
      <c r="H21" s="30">
        <v>1</v>
      </c>
      <c r="I21" s="30"/>
      <c r="J21" s="30"/>
      <c r="K21" s="29"/>
      <c r="L21" s="29"/>
      <c r="M21" s="29"/>
      <c r="N21" s="29"/>
      <c r="O21" s="29"/>
    </row>
    <row r="22" ht="40.7" customHeight="1" spans="1:15">
      <c r="A22" s="28" t="s">
        <v>254</v>
      </c>
      <c r="B22" s="28" t="s">
        <v>97</v>
      </c>
      <c r="C22" s="28" t="s">
        <v>271</v>
      </c>
      <c r="D22" s="31" t="s">
        <v>275</v>
      </c>
      <c r="E22" s="28" t="s">
        <v>276</v>
      </c>
      <c r="F22" s="28" t="s">
        <v>277</v>
      </c>
      <c r="G22" s="32" t="s">
        <v>278</v>
      </c>
      <c r="H22" s="33"/>
      <c r="I22" s="36"/>
      <c r="J22" s="36"/>
      <c r="K22" s="37">
        <v>90</v>
      </c>
      <c r="L22" s="29"/>
      <c r="M22" s="29"/>
      <c r="N22" s="29"/>
      <c r="O22" s="29"/>
    </row>
    <row r="23" ht="40.7" customHeight="1" spans="1:15">
      <c r="A23" s="28" t="s">
        <v>254</v>
      </c>
      <c r="B23" s="28" t="s">
        <v>97</v>
      </c>
      <c r="C23" s="28" t="s">
        <v>271</v>
      </c>
      <c r="D23" s="31" t="s">
        <v>279</v>
      </c>
      <c r="E23" s="28" t="s">
        <v>276</v>
      </c>
      <c r="F23" s="28" t="s">
        <v>277</v>
      </c>
      <c r="G23" s="32" t="s">
        <v>278</v>
      </c>
      <c r="H23" s="33"/>
      <c r="I23" s="36"/>
      <c r="J23" s="36"/>
      <c r="K23" s="37">
        <v>4782</v>
      </c>
      <c r="L23" s="29"/>
      <c r="M23" s="29"/>
      <c r="N23" s="29"/>
      <c r="O23" s="29"/>
    </row>
    <row r="24" ht="40.7" customHeight="1" spans="1:15">
      <c r="A24" s="28" t="s">
        <v>254</v>
      </c>
      <c r="B24" s="28" t="s">
        <v>97</v>
      </c>
      <c r="C24" s="28" t="s">
        <v>271</v>
      </c>
      <c r="D24" s="31" t="s">
        <v>280</v>
      </c>
      <c r="E24" s="28" t="s">
        <v>276</v>
      </c>
      <c r="F24" s="28" t="s">
        <v>277</v>
      </c>
      <c r="G24" s="32" t="s">
        <v>278</v>
      </c>
      <c r="H24" s="33"/>
      <c r="I24" s="36"/>
      <c r="J24" s="36"/>
      <c r="K24" s="37">
        <v>121.3</v>
      </c>
      <c r="L24" s="29"/>
      <c r="M24" s="29"/>
      <c r="N24" s="29"/>
      <c r="O24" s="29"/>
    </row>
    <row r="25" ht="40.7" customHeight="1" spans="1:15">
      <c r="A25" s="28" t="s">
        <v>254</v>
      </c>
      <c r="B25" s="28" t="s">
        <v>97</v>
      </c>
      <c r="C25" s="28" t="s">
        <v>271</v>
      </c>
      <c r="D25" s="31" t="s">
        <v>281</v>
      </c>
      <c r="E25" s="28" t="s">
        <v>276</v>
      </c>
      <c r="F25" s="28" t="s">
        <v>277</v>
      </c>
      <c r="G25" s="32" t="s">
        <v>278</v>
      </c>
      <c r="H25" s="33"/>
      <c r="I25" s="36"/>
      <c r="J25" s="36"/>
      <c r="K25" s="37">
        <v>50</v>
      </c>
      <c r="L25" s="29"/>
      <c r="M25" s="29"/>
      <c r="N25" s="29"/>
      <c r="O25" s="29"/>
    </row>
    <row r="26" ht="40.7" customHeight="1" spans="1:15">
      <c r="A26" s="28" t="s">
        <v>254</v>
      </c>
      <c r="B26" s="28" t="s">
        <v>97</v>
      </c>
      <c r="C26" s="28" t="s">
        <v>271</v>
      </c>
      <c r="D26" s="28" t="s">
        <v>282</v>
      </c>
      <c r="E26" s="28" t="s">
        <v>283</v>
      </c>
      <c r="F26" s="28" t="s">
        <v>284</v>
      </c>
      <c r="G26" s="32" t="s">
        <v>285</v>
      </c>
      <c r="H26" s="33"/>
      <c r="I26" s="33"/>
      <c r="J26" s="36"/>
      <c r="K26" s="38"/>
      <c r="L26" s="29">
        <v>25064.61</v>
      </c>
      <c r="M26" s="29"/>
      <c r="N26" s="29"/>
      <c r="O26" s="29"/>
    </row>
    <row r="27" ht="34.15" customHeight="1" spans="1:15">
      <c r="A27" s="26" t="s">
        <v>286</v>
      </c>
      <c r="B27" s="26"/>
      <c r="C27" s="26"/>
      <c r="D27" s="26"/>
      <c r="E27" s="26"/>
      <c r="F27" s="26"/>
      <c r="G27" s="26"/>
      <c r="H27" s="34">
        <f t="shared" ref="H27:L27" si="0">SUM(H6:H26)</f>
        <v>10</v>
      </c>
      <c r="I27" s="34"/>
      <c r="J27" s="34"/>
      <c r="K27" s="39">
        <f t="shared" si="0"/>
        <v>5043.3</v>
      </c>
      <c r="L27" s="39">
        <f t="shared" si="0"/>
        <v>25064.61</v>
      </c>
      <c r="M27" s="39"/>
      <c r="N27" s="39"/>
      <c r="O27" s="39"/>
    </row>
  </sheetData>
  <mergeCells count="13">
    <mergeCell ref="A2:O2"/>
    <mergeCell ref="A3:N3"/>
    <mergeCell ref="H4:J4"/>
    <mergeCell ref="K4:M4"/>
    <mergeCell ref="A27:G27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opLeftCell="D41" workbookViewId="0">
      <selection activeCell="E23" sqref="E23:E38"/>
    </sheetView>
  </sheetViews>
  <sheetFormatPr defaultColWidth="10" defaultRowHeight="14.4"/>
  <cols>
    <col min="1" max="1" width="20.5" style="12" customWidth="1"/>
    <col min="2" max="2" width="30.75" style="12" customWidth="1"/>
    <col min="3" max="13" width="20.5" style="12" customWidth="1"/>
    <col min="14" max="14" width="9.75" style="12" customWidth="1"/>
    <col min="15" max="16384" width="10" style="12"/>
  </cols>
  <sheetData>
    <row r="1" ht="22.7" customHeight="1" spans="1:13">
      <c r="A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 t="s">
        <v>79</v>
      </c>
    </row>
    <row r="2" ht="57" customHeight="1" spans="1:13">
      <c r="A2" s="14" t="s">
        <v>287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2.7" customHeight="1" spans="1:1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20" t="s">
        <v>27</v>
      </c>
    </row>
    <row r="4" ht="57" customHeight="1" spans="1:13">
      <c r="A4" s="15" t="s">
        <v>249</v>
      </c>
      <c r="B4" s="15" t="s">
        <v>288</v>
      </c>
      <c r="C4" s="15" t="s">
        <v>289</v>
      </c>
      <c r="D4" s="15" t="s">
        <v>31</v>
      </c>
      <c r="E4" s="15" t="s">
        <v>290</v>
      </c>
      <c r="F4" s="15" t="s">
        <v>291</v>
      </c>
      <c r="G4" s="15" t="s">
        <v>292</v>
      </c>
      <c r="H4" s="15" t="s">
        <v>293</v>
      </c>
      <c r="I4" s="15" t="s">
        <v>294</v>
      </c>
      <c r="J4" s="15" t="s">
        <v>295</v>
      </c>
      <c r="K4" s="15" t="s">
        <v>296</v>
      </c>
      <c r="L4" s="15" t="s">
        <v>297</v>
      </c>
      <c r="M4" s="15" t="s">
        <v>298</v>
      </c>
    </row>
    <row r="5" ht="34.15" customHeight="1" spans="1:13">
      <c r="A5" s="16" t="s">
        <v>255</v>
      </c>
      <c r="B5" s="16" t="s">
        <v>299</v>
      </c>
      <c r="C5" s="16" t="s">
        <v>300</v>
      </c>
      <c r="D5" s="17">
        <v>2.4</v>
      </c>
      <c r="E5" s="16" t="s">
        <v>301</v>
      </c>
      <c r="F5" s="16" t="s">
        <v>302</v>
      </c>
      <c r="G5" s="16" t="s">
        <v>303</v>
      </c>
      <c r="H5" s="16" t="s">
        <v>304</v>
      </c>
      <c r="I5" s="21" t="s">
        <v>305</v>
      </c>
      <c r="J5" s="21" t="s">
        <v>306</v>
      </c>
      <c r="K5" s="21" t="s">
        <v>307</v>
      </c>
      <c r="L5" s="21" t="s">
        <v>308</v>
      </c>
      <c r="M5" s="21">
        <v>10</v>
      </c>
    </row>
    <row r="6" ht="34.15" customHeight="1" spans="1:13">
      <c r="A6" s="16"/>
      <c r="B6" s="16"/>
      <c r="C6" s="16"/>
      <c r="D6" s="17"/>
      <c r="E6" s="16"/>
      <c r="F6" s="16" t="s">
        <v>302</v>
      </c>
      <c r="G6" s="16" t="s">
        <v>309</v>
      </c>
      <c r="H6" s="16" t="s">
        <v>310</v>
      </c>
      <c r="I6" s="21" t="s">
        <v>305</v>
      </c>
      <c r="J6" s="21" t="s">
        <v>306</v>
      </c>
      <c r="K6" s="21" t="s">
        <v>311</v>
      </c>
      <c r="L6" s="21" t="s">
        <v>312</v>
      </c>
      <c r="M6" s="21">
        <v>10</v>
      </c>
    </row>
    <row r="7" ht="34.15" customHeight="1" spans="1:13">
      <c r="A7" s="16"/>
      <c r="B7" s="16"/>
      <c r="C7" s="16"/>
      <c r="D7" s="17"/>
      <c r="E7" s="16"/>
      <c r="F7" s="16" t="s">
        <v>302</v>
      </c>
      <c r="G7" s="16" t="s">
        <v>309</v>
      </c>
      <c r="H7" s="16" t="s">
        <v>313</v>
      </c>
      <c r="I7" s="21" t="s">
        <v>305</v>
      </c>
      <c r="J7" s="21" t="s">
        <v>306</v>
      </c>
      <c r="K7" s="21" t="s">
        <v>314</v>
      </c>
      <c r="L7" s="21" t="s">
        <v>315</v>
      </c>
      <c r="M7" s="21">
        <v>10</v>
      </c>
    </row>
    <row r="8" ht="34.15" customHeight="1" spans="1:13">
      <c r="A8" s="16"/>
      <c r="B8" s="16"/>
      <c r="C8" s="16"/>
      <c r="D8" s="17"/>
      <c r="E8" s="16"/>
      <c r="F8" s="16" t="s">
        <v>302</v>
      </c>
      <c r="G8" s="16" t="s">
        <v>316</v>
      </c>
      <c r="H8" s="16" t="s">
        <v>317</v>
      </c>
      <c r="I8" s="21" t="s">
        <v>305</v>
      </c>
      <c r="J8" s="21" t="s">
        <v>306</v>
      </c>
      <c r="K8" s="21" t="s">
        <v>307</v>
      </c>
      <c r="L8" s="21" t="s">
        <v>308</v>
      </c>
      <c r="M8" s="21">
        <v>10</v>
      </c>
    </row>
    <row r="9" ht="34.15" customHeight="1" spans="1:13">
      <c r="A9" s="16"/>
      <c r="B9" s="16"/>
      <c r="C9" s="16"/>
      <c r="D9" s="17"/>
      <c r="E9" s="16"/>
      <c r="F9" s="16" t="s">
        <v>302</v>
      </c>
      <c r="G9" s="16" t="s">
        <v>318</v>
      </c>
      <c r="H9" s="16" t="s">
        <v>319</v>
      </c>
      <c r="I9" s="21" t="s">
        <v>305</v>
      </c>
      <c r="J9" s="21" t="s">
        <v>320</v>
      </c>
      <c r="K9" s="21" t="s">
        <v>321</v>
      </c>
      <c r="L9" s="21" t="s">
        <v>322</v>
      </c>
      <c r="M9" s="21">
        <v>10</v>
      </c>
    </row>
    <row r="10" ht="34.15" customHeight="1" spans="1:13">
      <c r="A10" s="16"/>
      <c r="B10" s="16"/>
      <c r="C10" s="16"/>
      <c r="D10" s="17"/>
      <c r="E10" s="16"/>
      <c r="F10" s="16" t="s">
        <v>323</v>
      </c>
      <c r="G10" s="16" t="s">
        <v>324</v>
      </c>
      <c r="H10" s="16" t="s">
        <v>325</v>
      </c>
      <c r="I10" s="21" t="s">
        <v>305</v>
      </c>
      <c r="J10" s="21" t="s">
        <v>326</v>
      </c>
      <c r="K10" s="21" t="s">
        <v>327</v>
      </c>
      <c r="L10" s="21" t="s">
        <v>328</v>
      </c>
      <c r="M10" s="21">
        <v>15</v>
      </c>
    </row>
    <row r="11" ht="34.15" customHeight="1" spans="1:13">
      <c r="A11" s="16"/>
      <c r="B11" s="16"/>
      <c r="C11" s="16"/>
      <c r="D11" s="17"/>
      <c r="E11" s="16"/>
      <c r="F11" s="16" t="s">
        <v>323</v>
      </c>
      <c r="G11" s="16" t="s">
        <v>329</v>
      </c>
      <c r="H11" s="16" t="s">
        <v>330</v>
      </c>
      <c r="I11" s="21" t="s">
        <v>305</v>
      </c>
      <c r="J11" s="21" t="s">
        <v>326</v>
      </c>
      <c r="K11" s="21" t="s">
        <v>331</v>
      </c>
      <c r="L11" s="21" t="s">
        <v>331</v>
      </c>
      <c r="M11" s="21">
        <v>15</v>
      </c>
    </row>
    <row r="12" ht="34.15" customHeight="1" spans="1:13">
      <c r="A12" s="16"/>
      <c r="B12" s="16"/>
      <c r="C12" s="16"/>
      <c r="D12" s="17"/>
      <c r="E12" s="16"/>
      <c r="F12" s="16" t="s">
        <v>332</v>
      </c>
      <c r="G12" s="16" t="s">
        <v>333</v>
      </c>
      <c r="H12" s="16" t="s">
        <v>334</v>
      </c>
      <c r="I12" s="21" t="s">
        <v>305</v>
      </c>
      <c r="J12" s="21" t="s">
        <v>306</v>
      </c>
      <c r="K12" s="21" t="s">
        <v>335</v>
      </c>
      <c r="L12" s="21" t="s">
        <v>308</v>
      </c>
      <c r="M12" s="21">
        <v>5</v>
      </c>
    </row>
    <row r="13" ht="34.15" customHeight="1" spans="1:13">
      <c r="A13" s="16"/>
      <c r="B13" s="16"/>
      <c r="C13" s="16"/>
      <c r="D13" s="17"/>
      <c r="E13" s="16"/>
      <c r="F13" s="16" t="s">
        <v>332</v>
      </c>
      <c r="G13" s="16" t="s">
        <v>333</v>
      </c>
      <c r="H13" s="16" t="s">
        <v>336</v>
      </c>
      <c r="I13" s="21" t="s">
        <v>305</v>
      </c>
      <c r="J13" s="21" t="s">
        <v>306</v>
      </c>
      <c r="K13" s="21" t="s">
        <v>335</v>
      </c>
      <c r="L13" s="21" t="s">
        <v>308</v>
      </c>
      <c r="M13" s="21">
        <v>5</v>
      </c>
    </row>
    <row r="14" ht="34.15" customHeight="1" spans="1:13">
      <c r="A14" s="16" t="s">
        <v>267</v>
      </c>
      <c r="B14" s="16" t="s">
        <v>299</v>
      </c>
      <c r="C14" s="16" t="s">
        <v>300</v>
      </c>
      <c r="D14" s="17">
        <v>2.6</v>
      </c>
      <c r="E14" s="16" t="s">
        <v>337</v>
      </c>
      <c r="F14" s="16" t="s">
        <v>302</v>
      </c>
      <c r="G14" s="16" t="s">
        <v>303</v>
      </c>
      <c r="H14" s="16" t="s">
        <v>338</v>
      </c>
      <c r="I14" s="21" t="s">
        <v>305</v>
      </c>
      <c r="J14" s="21" t="s">
        <v>306</v>
      </c>
      <c r="K14" s="21" t="s">
        <v>307</v>
      </c>
      <c r="L14" s="21" t="s">
        <v>308</v>
      </c>
      <c r="M14" s="21">
        <v>10</v>
      </c>
    </row>
    <row r="15" ht="34.15" customHeight="1" spans="1:13">
      <c r="A15" s="16"/>
      <c r="B15" s="16"/>
      <c r="C15" s="16"/>
      <c r="D15" s="17"/>
      <c r="E15" s="16"/>
      <c r="F15" s="16" t="s">
        <v>302</v>
      </c>
      <c r="G15" s="16" t="s">
        <v>318</v>
      </c>
      <c r="H15" s="16" t="s">
        <v>319</v>
      </c>
      <c r="I15" s="21" t="s">
        <v>305</v>
      </c>
      <c r="J15" s="21" t="s">
        <v>320</v>
      </c>
      <c r="K15" s="21" t="s">
        <v>339</v>
      </c>
      <c r="L15" s="21" t="s">
        <v>322</v>
      </c>
      <c r="M15" s="21">
        <v>10</v>
      </c>
    </row>
    <row r="16" ht="34.15" customHeight="1" spans="1:13">
      <c r="A16" s="16"/>
      <c r="B16" s="16"/>
      <c r="C16" s="16"/>
      <c r="D16" s="17"/>
      <c r="E16" s="16"/>
      <c r="F16" s="16" t="s">
        <v>302</v>
      </c>
      <c r="G16" s="16" t="s">
        <v>316</v>
      </c>
      <c r="H16" s="16" t="s">
        <v>317</v>
      </c>
      <c r="I16" s="21" t="s">
        <v>305</v>
      </c>
      <c r="J16" s="21" t="s">
        <v>306</v>
      </c>
      <c r="K16" s="21" t="s">
        <v>307</v>
      </c>
      <c r="L16" s="21" t="s">
        <v>308</v>
      </c>
      <c r="M16" s="21">
        <v>10</v>
      </c>
    </row>
    <row r="17" ht="40.7" customHeight="1" spans="1:13">
      <c r="A17" s="16"/>
      <c r="B17" s="16"/>
      <c r="C17" s="16"/>
      <c r="D17" s="17"/>
      <c r="E17" s="16"/>
      <c r="F17" s="16" t="s">
        <v>302</v>
      </c>
      <c r="G17" s="16" t="s">
        <v>309</v>
      </c>
      <c r="H17" s="16" t="s">
        <v>340</v>
      </c>
      <c r="I17" s="21" t="s">
        <v>305</v>
      </c>
      <c r="J17" s="21" t="s">
        <v>306</v>
      </c>
      <c r="K17" s="21" t="s">
        <v>341</v>
      </c>
      <c r="L17" s="21" t="s">
        <v>315</v>
      </c>
      <c r="M17" s="21">
        <v>10</v>
      </c>
    </row>
    <row r="18" ht="34.15" customHeight="1" spans="1:13">
      <c r="A18" s="16"/>
      <c r="B18" s="16"/>
      <c r="C18" s="16"/>
      <c r="D18" s="17"/>
      <c r="E18" s="16"/>
      <c r="F18" s="16" t="s">
        <v>302</v>
      </c>
      <c r="G18" s="16" t="s">
        <v>309</v>
      </c>
      <c r="H18" s="16" t="s">
        <v>342</v>
      </c>
      <c r="I18" s="21" t="s">
        <v>305</v>
      </c>
      <c r="J18" s="21" t="s">
        <v>306</v>
      </c>
      <c r="K18" s="21" t="s">
        <v>343</v>
      </c>
      <c r="L18" s="21" t="s">
        <v>315</v>
      </c>
      <c r="M18" s="21">
        <v>10</v>
      </c>
    </row>
    <row r="19" ht="34.15" customHeight="1" spans="1:13">
      <c r="A19" s="16"/>
      <c r="B19" s="16"/>
      <c r="C19" s="16"/>
      <c r="D19" s="17"/>
      <c r="E19" s="16"/>
      <c r="F19" s="16" t="s">
        <v>323</v>
      </c>
      <c r="G19" s="16" t="s">
        <v>329</v>
      </c>
      <c r="H19" s="16" t="s">
        <v>330</v>
      </c>
      <c r="I19" s="21" t="s">
        <v>305</v>
      </c>
      <c r="J19" s="21" t="s">
        <v>326</v>
      </c>
      <c r="K19" s="21" t="s">
        <v>331</v>
      </c>
      <c r="L19" s="21" t="s">
        <v>331</v>
      </c>
      <c r="M19" s="21">
        <v>15</v>
      </c>
    </row>
    <row r="20" ht="40.7" customHeight="1" spans="1:13">
      <c r="A20" s="16"/>
      <c r="B20" s="16"/>
      <c r="C20" s="16"/>
      <c r="D20" s="17"/>
      <c r="E20" s="16"/>
      <c r="F20" s="16" t="s">
        <v>323</v>
      </c>
      <c r="G20" s="16" t="s">
        <v>324</v>
      </c>
      <c r="H20" s="16" t="s">
        <v>344</v>
      </c>
      <c r="I20" s="21" t="s">
        <v>305</v>
      </c>
      <c r="J20" s="21" t="s">
        <v>326</v>
      </c>
      <c r="K20" s="21" t="s">
        <v>327</v>
      </c>
      <c r="L20" s="21" t="s">
        <v>327</v>
      </c>
      <c r="M20" s="21">
        <v>15</v>
      </c>
    </row>
    <row r="21" ht="34.15" customHeight="1" spans="1:13">
      <c r="A21" s="16"/>
      <c r="B21" s="16"/>
      <c r="C21" s="16"/>
      <c r="D21" s="17"/>
      <c r="E21" s="16"/>
      <c r="F21" s="16" t="s">
        <v>332</v>
      </c>
      <c r="G21" s="16" t="s">
        <v>333</v>
      </c>
      <c r="H21" s="16" t="s">
        <v>336</v>
      </c>
      <c r="I21" s="21" t="s">
        <v>305</v>
      </c>
      <c r="J21" s="21" t="s">
        <v>306</v>
      </c>
      <c r="K21" s="21" t="s">
        <v>335</v>
      </c>
      <c r="L21" s="21" t="s">
        <v>308</v>
      </c>
      <c r="M21" s="21">
        <v>5</v>
      </c>
    </row>
    <row r="22" ht="34.15" customHeight="1" spans="1:13">
      <c r="A22" s="16"/>
      <c r="B22" s="16"/>
      <c r="C22" s="16"/>
      <c r="D22" s="17"/>
      <c r="E22" s="16"/>
      <c r="F22" s="16" t="s">
        <v>332</v>
      </c>
      <c r="G22" s="16" t="s">
        <v>333</v>
      </c>
      <c r="H22" s="16" t="s">
        <v>334</v>
      </c>
      <c r="I22" s="21" t="s">
        <v>305</v>
      </c>
      <c r="J22" s="21" t="s">
        <v>306</v>
      </c>
      <c r="K22" s="21" t="s">
        <v>335</v>
      </c>
      <c r="L22" s="21" t="s">
        <v>308</v>
      </c>
      <c r="M22" s="21">
        <v>5</v>
      </c>
    </row>
    <row r="23" ht="34.15" customHeight="1" spans="1:13">
      <c r="A23" s="16" t="s">
        <v>271</v>
      </c>
      <c r="B23" s="16" t="s">
        <v>299</v>
      </c>
      <c r="C23" s="16" t="s">
        <v>300</v>
      </c>
      <c r="D23" s="17">
        <v>5</v>
      </c>
      <c r="E23" s="16" t="s">
        <v>345</v>
      </c>
      <c r="F23" s="16" t="s">
        <v>302</v>
      </c>
      <c r="G23" s="16" t="s">
        <v>318</v>
      </c>
      <c r="H23" s="16" t="s">
        <v>346</v>
      </c>
      <c r="I23" s="21" t="s">
        <v>305</v>
      </c>
      <c r="J23" s="21" t="s">
        <v>320</v>
      </c>
      <c r="K23" s="21" t="s">
        <v>347</v>
      </c>
      <c r="L23" s="21" t="s">
        <v>322</v>
      </c>
      <c r="M23" s="21">
        <v>1</v>
      </c>
    </row>
    <row r="24" ht="34.15" customHeight="1" spans="1:13">
      <c r="A24" s="16"/>
      <c r="B24" s="16"/>
      <c r="C24" s="16"/>
      <c r="D24" s="17"/>
      <c r="E24" s="16"/>
      <c r="F24" s="16" t="s">
        <v>302</v>
      </c>
      <c r="G24" s="16" t="s">
        <v>318</v>
      </c>
      <c r="H24" s="16" t="s">
        <v>348</v>
      </c>
      <c r="I24" s="21" t="s">
        <v>305</v>
      </c>
      <c r="J24" s="21" t="s">
        <v>320</v>
      </c>
      <c r="K24" s="21" t="s">
        <v>347</v>
      </c>
      <c r="L24" s="21" t="s">
        <v>322</v>
      </c>
      <c r="M24" s="21">
        <v>1</v>
      </c>
    </row>
    <row r="25" ht="34.15" customHeight="1" spans="1:13">
      <c r="A25" s="16"/>
      <c r="B25" s="16"/>
      <c r="C25" s="16"/>
      <c r="D25" s="17"/>
      <c r="E25" s="16"/>
      <c r="F25" s="16" t="s">
        <v>302</v>
      </c>
      <c r="G25" s="16" t="s">
        <v>309</v>
      </c>
      <c r="H25" s="16" t="s">
        <v>349</v>
      </c>
      <c r="I25" s="21" t="s">
        <v>305</v>
      </c>
      <c r="J25" s="21" t="s">
        <v>306</v>
      </c>
      <c r="K25" s="21" t="s">
        <v>311</v>
      </c>
      <c r="L25" s="21" t="s">
        <v>315</v>
      </c>
      <c r="M25" s="21">
        <v>7</v>
      </c>
    </row>
    <row r="26" ht="34.15" customHeight="1" spans="1:13">
      <c r="A26" s="16"/>
      <c r="B26" s="16"/>
      <c r="C26" s="16"/>
      <c r="D26" s="17"/>
      <c r="E26" s="16"/>
      <c r="F26" s="16" t="s">
        <v>302</v>
      </c>
      <c r="G26" s="16" t="s">
        <v>309</v>
      </c>
      <c r="H26" s="16" t="s">
        <v>350</v>
      </c>
      <c r="I26" s="21" t="s">
        <v>305</v>
      </c>
      <c r="J26" s="21" t="s">
        <v>306</v>
      </c>
      <c r="K26" s="21" t="s">
        <v>307</v>
      </c>
      <c r="L26" s="21" t="s">
        <v>308</v>
      </c>
      <c r="M26" s="21">
        <v>6</v>
      </c>
    </row>
    <row r="27" ht="34.15" customHeight="1" spans="1:13">
      <c r="A27" s="16"/>
      <c r="B27" s="16"/>
      <c r="C27" s="16"/>
      <c r="D27" s="17"/>
      <c r="E27" s="16"/>
      <c r="F27" s="16" t="s">
        <v>302</v>
      </c>
      <c r="G27" s="16" t="s">
        <v>309</v>
      </c>
      <c r="H27" s="16" t="s">
        <v>351</v>
      </c>
      <c r="I27" s="21" t="s">
        <v>305</v>
      </c>
      <c r="J27" s="21" t="s">
        <v>306</v>
      </c>
      <c r="K27" s="21" t="s">
        <v>311</v>
      </c>
      <c r="L27" s="21" t="s">
        <v>352</v>
      </c>
      <c r="M27" s="21">
        <v>7</v>
      </c>
    </row>
    <row r="28" ht="34.15" customHeight="1" spans="1:13">
      <c r="A28" s="16"/>
      <c r="B28" s="16"/>
      <c r="C28" s="16"/>
      <c r="D28" s="17"/>
      <c r="E28" s="16"/>
      <c r="F28" s="16" t="s">
        <v>302</v>
      </c>
      <c r="G28" s="16" t="s">
        <v>316</v>
      </c>
      <c r="H28" s="16" t="s">
        <v>353</v>
      </c>
      <c r="I28" s="21" t="s">
        <v>305</v>
      </c>
      <c r="J28" s="21" t="s">
        <v>306</v>
      </c>
      <c r="K28" s="21" t="s">
        <v>307</v>
      </c>
      <c r="L28" s="21" t="s">
        <v>308</v>
      </c>
      <c r="M28" s="21">
        <v>10</v>
      </c>
    </row>
    <row r="29" ht="34.15" customHeight="1" spans="1:13">
      <c r="A29" s="16"/>
      <c r="B29" s="16"/>
      <c r="C29" s="16"/>
      <c r="D29" s="17"/>
      <c r="E29" s="16"/>
      <c r="F29" s="16" t="s">
        <v>302</v>
      </c>
      <c r="G29" s="16" t="s">
        <v>318</v>
      </c>
      <c r="H29" s="16" t="s">
        <v>354</v>
      </c>
      <c r="I29" s="21" t="s">
        <v>305</v>
      </c>
      <c r="J29" s="21" t="s">
        <v>320</v>
      </c>
      <c r="K29" s="21" t="s">
        <v>355</v>
      </c>
      <c r="L29" s="21" t="s">
        <v>322</v>
      </c>
      <c r="M29" s="21">
        <v>2</v>
      </c>
    </row>
    <row r="30" ht="34.15" customHeight="1" spans="1:13">
      <c r="A30" s="16"/>
      <c r="B30" s="16"/>
      <c r="C30" s="16"/>
      <c r="D30" s="17"/>
      <c r="E30" s="16"/>
      <c r="F30" s="16" t="s">
        <v>302</v>
      </c>
      <c r="G30" s="16" t="s">
        <v>318</v>
      </c>
      <c r="H30" s="16" t="s">
        <v>356</v>
      </c>
      <c r="I30" s="21" t="s">
        <v>305</v>
      </c>
      <c r="J30" s="21" t="s">
        <v>320</v>
      </c>
      <c r="K30" s="21" t="s">
        <v>357</v>
      </c>
      <c r="L30" s="21" t="s">
        <v>322</v>
      </c>
      <c r="M30" s="21">
        <v>2</v>
      </c>
    </row>
    <row r="31" ht="34.15" customHeight="1" spans="1:13">
      <c r="A31" s="16"/>
      <c r="B31" s="16"/>
      <c r="C31" s="16"/>
      <c r="D31" s="17"/>
      <c r="E31" s="16"/>
      <c r="F31" s="16" t="s">
        <v>302</v>
      </c>
      <c r="G31" s="16" t="s">
        <v>303</v>
      </c>
      <c r="H31" s="16" t="s">
        <v>358</v>
      </c>
      <c r="I31" s="21" t="s">
        <v>305</v>
      </c>
      <c r="J31" s="21" t="s">
        <v>306</v>
      </c>
      <c r="K31" s="21" t="s">
        <v>307</v>
      </c>
      <c r="L31" s="21" t="s">
        <v>308</v>
      </c>
      <c r="M31" s="21">
        <v>3</v>
      </c>
    </row>
    <row r="32" ht="34.15" customHeight="1" spans="1:13">
      <c r="A32" s="16"/>
      <c r="B32" s="16"/>
      <c r="C32" s="16"/>
      <c r="D32" s="17"/>
      <c r="E32" s="16"/>
      <c r="F32" s="16" t="s">
        <v>302</v>
      </c>
      <c r="G32" s="16" t="s">
        <v>303</v>
      </c>
      <c r="H32" s="16" t="s">
        <v>359</v>
      </c>
      <c r="I32" s="21" t="s">
        <v>305</v>
      </c>
      <c r="J32" s="21" t="s">
        <v>306</v>
      </c>
      <c r="K32" s="21" t="s">
        <v>307</v>
      </c>
      <c r="L32" s="21" t="s">
        <v>308</v>
      </c>
      <c r="M32" s="21">
        <v>4</v>
      </c>
    </row>
    <row r="33" ht="34.15" customHeight="1" spans="1:13">
      <c r="A33" s="16"/>
      <c r="B33" s="16"/>
      <c r="C33" s="16"/>
      <c r="D33" s="17"/>
      <c r="E33" s="16"/>
      <c r="F33" s="16" t="s">
        <v>302</v>
      </c>
      <c r="G33" s="16" t="s">
        <v>303</v>
      </c>
      <c r="H33" s="16" t="s">
        <v>360</v>
      </c>
      <c r="I33" s="21" t="s">
        <v>305</v>
      </c>
      <c r="J33" s="21" t="s">
        <v>306</v>
      </c>
      <c r="K33" s="21" t="s">
        <v>361</v>
      </c>
      <c r="L33" s="21" t="s">
        <v>308</v>
      </c>
      <c r="M33" s="21">
        <v>3</v>
      </c>
    </row>
    <row r="34" ht="34.15" customHeight="1" spans="1:13">
      <c r="A34" s="16"/>
      <c r="B34" s="16"/>
      <c r="C34" s="16"/>
      <c r="D34" s="17"/>
      <c r="E34" s="16"/>
      <c r="F34" s="16" t="s">
        <v>302</v>
      </c>
      <c r="G34" s="16" t="s">
        <v>318</v>
      </c>
      <c r="H34" s="16" t="s">
        <v>362</v>
      </c>
      <c r="I34" s="21" t="s">
        <v>305</v>
      </c>
      <c r="J34" s="21" t="s">
        <v>320</v>
      </c>
      <c r="K34" s="21" t="s">
        <v>363</v>
      </c>
      <c r="L34" s="21" t="s">
        <v>322</v>
      </c>
      <c r="M34" s="21">
        <v>2</v>
      </c>
    </row>
    <row r="35" ht="34.15" customHeight="1" spans="1:13">
      <c r="A35" s="16"/>
      <c r="B35" s="16"/>
      <c r="C35" s="16"/>
      <c r="D35" s="17"/>
      <c r="E35" s="16"/>
      <c r="F35" s="16" t="s">
        <v>302</v>
      </c>
      <c r="G35" s="16" t="s">
        <v>318</v>
      </c>
      <c r="H35" s="16" t="s">
        <v>364</v>
      </c>
      <c r="I35" s="21" t="s">
        <v>305</v>
      </c>
      <c r="J35" s="21" t="s">
        <v>320</v>
      </c>
      <c r="K35" s="21" t="s">
        <v>357</v>
      </c>
      <c r="L35" s="21" t="s">
        <v>322</v>
      </c>
      <c r="M35" s="21">
        <v>2</v>
      </c>
    </row>
    <row r="36" ht="34.15" customHeight="1" spans="1:13">
      <c r="A36" s="16"/>
      <c r="B36" s="16"/>
      <c r="C36" s="16"/>
      <c r="D36" s="17"/>
      <c r="E36" s="16"/>
      <c r="F36" s="16" t="s">
        <v>323</v>
      </c>
      <c r="G36" s="16" t="s">
        <v>329</v>
      </c>
      <c r="H36" s="16" t="s">
        <v>365</v>
      </c>
      <c r="I36" s="21" t="s">
        <v>305</v>
      </c>
      <c r="J36" s="21" t="s">
        <v>306</v>
      </c>
      <c r="K36" s="21" t="s">
        <v>307</v>
      </c>
      <c r="L36" s="21" t="s">
        <v>308</v>
      </c>
      <c r="M36" s="21">
        <v>14</v>
      </c>
    </row>
    <row r="37" ht="34.15" customHeight="1" spans="1:13">
      <c r="A37" s="16"/>
      <c r="B37" s="16"/>
      <c r="C37" s="16"/>
      <c r="D37" s="17"/>
      <c r="E37" s="16"/>
      <c r="F37" s="16" t="s">
        <v>323</v>
      </c>
      <c r="G37" s="16" t="s">
        <v>324</v>
      </c>
      <c r="H37" s="16" t="s">
        <v>366</v>
      </c>
      <c r="I37" s="21" t="s">
        <v>367</v>
      </c>
      <c r="J37" s="21" t="s">
        <v>306</v>
      </c>
      <c r="K37" s="21" t="s">
        <v>307</v>
      </c>
      <c r="L37" s="21" t="s">
        <v>308</v>
      </c>
      <c r="M37" s="21">
        <v>14</v>
      </c>
    </row>
    <row r="38" ht="34.15" customHeight="1" spans="1:13">
      <c r="A38" s="16"/>
      <c r="B38" s="16"/>
      <c r="C38" s="16"/>
      <c r="D38" s="17"/>
      <c r="E38" s="16"/>
      <c r="F38" s="16" t="s">
        <v>332</v>
      </c>
      <c r="G38" s="16" t="s">
        <v>333</v>
      </c>
      <c r="H38" s="16" t="s">
        <v>368</v>
      </c>
      <c r="I38" s="21" t="s">
        <v>305</v>
      </c>
      <c r="J38" s="21" t="s">
        <v>306</v>
      </c>
      <c r="K38" s="21" t="s">
        <v>361</v>
      </c>
      <c r="L38" s="21" t="s">
        <v>308</v>
      </c>
      <c r="M38" s="21">
        <v>12</v>
      </c>
    </row>
    <row r="39" ht="34.15" customHeight="1" spans="1:13">
      <c r="A39" s="16" t="s">
        <v>369</v>
      </c>
      <c r="B39" s="16" t="s">
        <v>299</v>
      </c>
      <c r="C39" s="16" t="s">
        <v>300</v>
      </c>
      <c r="D39" s="17">
        <v>5043.3</v>
      </c>
      <c r="E39" s="16" t="s">
        <v>370</v>
      </c>
      <c r="F39" s="16" t="s">
        <v>302</v>
      </c>
      <c r="G39" s="16" t="s">
        <v>303</v>
      </c>
      <c r="H39" s="16" t="s">
        <v>371</v>
      </c>
      <c r="I39" s="21" t="s">
        <v>305</v>
      </c>
      <c r="J39" s="21" t="s">
        <v>306</v>
      </c>
      <c r="K39" s="21" t="s">
        <v>307</v>
      </c>
      <c r="L39" s="21" t="s">
        <v>308</v>
      </c>
      <c r="M39" s="21">
        <v>15</v>
      </c>
    </row>
    <row r="40" ht="34.15" customHeight="1" spans="1:13">
      <c r="A40" s="16"/>
      <c r="B40" s="16"/>
      <c r="C40" s="16"/>
      <c r="D40" s="17"/>
      <c r="E40" s="16"/>
      <c r="F40" s="16" t="s">
        <v>302</v>
      </c>
      <c r="G40" s="16" t="s">
        <v>309</v>
      </c>
      <c r="H40" s="16" t="s">
        <v>372</v>
      </c>
      <c r="I40" s="21" t="s">
        <v>305</v>
      </c>
      <c r="J40" s="21" t="s">
        <v>320</v>
      </c>
      <c r="K40" s="21">
        <v>15</v>
      </c>
      <c r="L40" s="21" t="s">
        <v>373</v>
      </c>
      <c r="M40" s="21">
        <v>10</v>
      </c>
    </row>
    <row r="41" ht="34.15" customHeight="1" spans="1:13">
      <c r="A41" s="16"/>
      <c r="B41" s="16"/>
      <c r="C41" s="16"/>
      <c r="D41" s="17"/>
      <c r="E41" s="16"/>
      <c r="F41" s="16" t="s">
        <v>302</v>
      </c>
      <c r="G41" s="16" t="s">
        <v>316</v>
      </c>
      <c r="H41" s="16" t="s">
        <v>374</v>
      </c>
      <c r="I41" s="21" t="s">
        <v>305</v>
      </c>
      <c r="J41" s="21" t="s">
        <v>306</v>
      </c>
      <c r="K41" s="21" t="s">
        <v>307</v>
      </c>
      <c r="L41" s="21" t="s">
        <v>308</v>
      </c>
      <c r="M41" s="21">
        <v>10</v>
      </c>
    </row>
    <row r="42" ht="34.15" customHeight="1" spans="1:13">
      <c r="A42" s="16"/>
      <c r="B42" s="16"/>
      <c r="C42" s="16"/>
      <c r="D42" s="17"/>
      <c r="E42" s="16"/>
      <c r="F42" s="16" t="s">
        <v>302</v>
      </c>
      <c r="G42" s="16" t="s">
        <v>318</v>
      </c>
      <c r="H42" s="16" t="s">
        <v>319</v>
      </c>
      <c r="I42" s="21" t="s">
        <v>305</v>
      </c>
      <c r="J42" s="21" t="s">
        <v>320</v>
      </c>
      <c r="K42" s="21">
        <v>5043.3</v>
      </c>
      <c r="L42" s="21" t="s">
        <v>322</v>
      </c>
      <c r="M42" s="21">
        <v>10</v>
      </c>
    </row>
    <row r="43" ht="34.15" customHeight="1" spans="1:13">
      <c r="A43" s="16"/>
      <c r="B43" s="16"/>
      <c r="C43" s="16"/>
      <c r="D43" s="17"/>
      <c r="E43" s="16"/>
      <c r="F43" s="16" t="s">
        <v>323</v>
      </c>
      <c r="G43" s="16" t="s">
        <v>324</v>
      </c>
      <c r="H43" s="16" t="s">
        <v>375</v>
      </c>
      <c r="I43" s="21" t="s">
        <v>305</v>
      </c>
      <c r="J43" s="21" t="s">
        <v>326</v>
      </c>
      <c r="K43" s="21" t="s">
        <v>327</v>
      </c>
      <c r="L43" s="21" t="s">
        <v>328</v>
      </c>
      <c r="M43" s="21">
        <v>15</v>
      </c>
    </row>
    <row r="44" ht="34.15" customHeight="1" spans="1:13">
      <c r="A44" s="16"/>
      <c r="B44" s="16"/>
      <c r="C44" s="16"/>
      <c r="D44" s="17"/>
      <c r="E44" s="16"/>
      <c r="F44" s="16" t="s">
        <v>323</v>
      </c>
      <c r="G44" s="16" t="s">
        <v>329</v>
      </c>
      <c r="H44" s="16" t="s">
        <v>330</v>
      </c>
      <c r="I44" s="21" t="s">
        <v>305</v>
      </c>
      <c r="J44" s="21" t="s">
        <v>326</v>
      </c>
      <c r="K44" s="21" t="s">
        <v>331</v>
      </c>
      <c r="L44" s="21" t="s">
        <v>331</v>
      </c>
      <c r="M44" s="21">
        <v>15</v>
      </c>
    </row>
    <row r="45" ht="34.15" customHeight="1" spans="1:13">
      <c r="A45" s="16"/>
      <c r="B45" s="16"/>
      <c r="C45" s="16"/>
      <c r="D45" s="17"/>
      <c r="E45" s="16"/>
      <c r="F45" s="16" t="s">
        <v>332</v>
      </c>
      <c r="G45" s="16" t="s">
        <v>333</v>
      </c>
      <c r="H45" s="16" t="s">
        <v>334</v>
      </c>
      <c r="I45" s="21" t="s">
        <v>305</v>
      </c>
      <c r="J45" s="21" t="s">
        <v>306</v>
      </c>
      <c r="K45" s="21" t="s">
        <v>335</v>
      </c>
      <c r="L45" s="21" t="s">
        <v>308</v>
      </c>
      <c r="M45" s="21">
        <v>10</v>
      </c>
    </row>
    <row r="46" ht="34.15" customHeight="1" spans="1:13">
      <c r="A46" s="16" t="s">
        <v>376</v>
      </c>
      <c r="B46" s="16" t="s">
        <v>299</v>
      </c>
      <c r="C46" s="16" t="s">
        <v>300</v>
      </c>
      <c r="D46" s="17">
        <v>25064.61</v>
      </c>
      <c r="E46" s="16" t="s">
        <v>377</v>
      </c>
      <c r="F46" s="16" t="s">
        <v>302</v>
      </c>
      <c r="G46" s="16" t="s">
        <v>318</v>
      </c>
      <c r="H46" s="16" t="s">
        <v>378</v>
      </c>
      <c r="I46" s="21" t="s">
        <v>305</v>
      </c>
      <c r="J46" s="21" t="s">
        <v>320</v>
      </c>
      <c r="K46" s="21">
        <v>25064.61</v>
      </c>
      <c r="L46" s="21" t="s">
        <v>322</v>
      </c>
      <c r="M46" s="21">
        <v>1</v>
      </c>
    </row>
    <row r="47" ht="34.15" customHeight="1" spans="1:13">
      <c r="A47" s="16"/>
      <c r="B47" s="16"/>
      <c r="C47" s="16"/>
      <c r="D47" s="17"/>
      <c r="E47" s="16"/>
      <c r="F47" s="16" t="s">
        <v>302</v>
      </c>
      <c r="G47" s="16" t="s">
        <v>309</v>
      </c>
      <c r="H47" s="16" t="s">
        <v>379</v>
      </c>
      <c r="I47" s="21" t="s">
        <v>305</v>
      </c>
      <c r="J47" s="21" t="s">
        <v>380</v>
      </c>
      <c r="K47" s="21">
        <v>1</v>
      </c>
      <c r="L47" s="21" t="s">
        <v>381</v>
      </c>
      <c r="M47" s="21">
        <v>7</v>
      </c>
    </row>
    <row r="48" ht="34.15" customHeight="1" spans="1:13">
      <c r="A48" s="16"/>
      <c r="B48" s="16"/>
      <c r="C48" s="16"/>
      <c r="D48" s="17"/>
      <c r="E48" s="16"/>
      <c r="F48" s="16" t="s">
        <v>302</v>
      </c>
      <c r="G48" s="16" t="s">
        <v>316</v>
      </c>
      <c r="H48" s="16" t="s">
        <v>382</v>
      </c>
      <c r="I48" s="21" t="s">
        <v>305</v>
      </c>
      <c r="J48" s="21" t="s">
        <v>306</v>
      </c>
      <c r="K48" s="21" t="s">
        <v>307</v>
      </c>
      <c r="L48" s="21" t="s">
        <v>308</v>
      </c>
      <c r="M48" s="21">
        <v>10</v>
      </c>
    </row>
    <row r="49" ht="34.15" customHeight="1" spans="1:13">
      <c r="A49" s="16"/>
      <c r="B49" s="16"/>
      <c r="C49" s="16"/>
      <c r="D49" s="17"/>
      <c r="E49" s="16"/>
      <c r="F49" s="16" t="s">
        <v>302</v>
      </c>
      <c r="G49" s="16" t="s">
        <v>303</v>
      </c>
      <c r="H49" s="16" t="s">
        <v>383</v>
      </c>
      <c r="I49" s="21" t="s">
        <v>305</v>
      </c>
      <c r="J49" s="21" t="s">
        <v>306</v>
      </c>
      <c r="K49" s="21" t="s">
        <v>307</v>
      </c>
      <c r="L49" s="21" t="s">
        <v>308</v>
      </c>
      <c r="M49" s="21">
        <v>3</v>
      </c>
    </row>
    <row r="50" ht="34.15" customHeight="1" spans="1:13">
      <c r="A50" s="16"/>
      <c r="B50" s="16"/>
      <c r="C50" s="16"/>
      <c r="D50" s="17"/>
      <c r="E50" s="16"/>
      <c r="F50" s="16" t="s">
        <v>323</v>
      </c>
      <c r="G50" s="16" t="s">
        <v>329</v>
      </c>
      <c r="H50" s="16" t="s">
        <v>384</v>
      </c>
      <c r="I50" s="21" t="s">
        <v>305</v>
      </c>
      <c r="J50" s="21" t="s">
        <v>306</v>
      </c>
      <c r="K50" s="21">
        <v>2000</v>
      </c>
      <c r="L50" s="21" t="s">
        <v>385</v>
      </c>
      <c r="M50" s="21">
        <v>14</v>
      </c>
    </row>
    <row r="51" ht="34.15" customHeight="1" spans="1:13">
      <c r="A51" s="16"/>
      <c r="B51" s="16"/>
      <c r="C51" s="16"/>
      <c r="D51" s="17"/>
      <c r="E51" s="16"/>
      <c r="F51" s="16" t="s">
        <v>323</v>
      </c>
      <c r="G51" s="16" t="s">
        <v>386</v>
      </c>
      <c r="H51" s="16" t="s">
        <v>387</v>
      </c>
      <c r="I51" s="21" t="s">
        <v>305</v>
      </c>
      <c r="J51" s="21" t="s">
        <v>326</v>
      </c>
      <c r="K51" s="21">
        <v>20</v>
      </c>
      <c r="L51" s="21">
        <v>20</v>
      </c>
      <c r="M51" s="21"/>
    </row>
    <row r="52" ht="34.15" customHeight="1" spans="1:13">
      <c r="A52" s="16"/>
      <c r="B52" s="16"/>
      <c r="C52" s="16"/>
      <c r="D52" s="17"/>
      <c r="E52" s="16"/>
      <c r="F52" s="16" t="s">
        <v>323</v>
      </c>
      <c r="G52" s="16" t="s">
        <v>324</v>
      </c>
      <c r="H52" s="16" t="s">
        <v>388</v>
      </c>
      <c r="I52" s="21" t="s">
        <v>367</v>
      </c>
      <c r="J52" s="21" t="s">
        <v>326</v>
      </c>
      <c r="K52" s="21" t="s">
        <v>389</v>
      </c>
      <c r="L52" s="21" t="s">
        <v>389</v>
      </c>
      <c r="M52" s="21">
        <v>14</v>
      </c>
    </row>
    <row r="53" ht="34.15" customHeight="1" spans="1:13">
      <c r="A53" s="16"/>
      <c r="B53" s="16"/>
      <c r="C53" s="16"/>
      <c r="D53" s="17"/>
      <c r="E53" s="16"/>
      <c r="F53" s="16" t="s">
        <v>332</v>
      </c>
      <c r="G53" s="16" t="s">
        <v>333</v>
      </c>
      <c r="H53" s="16" t="s">
        <v>390</v>
      </c>
      <c r="I53" s="21" t="s">
        <v>305</v>
      </c>
      <c r="J53" s="21" t="s">
        <v>306</v>
      </c>
      <c r="K53" s="21" t="s">
        <v>361</v>
      </c>
      <c r="L53" s="21" t="s">
        <v>308</v>
      </c>
      <c r="M53" s="21">
        <v>12</v>
      </c>
    </row>
    <row r="54" ht="34.15" customHeight="1" spans="1:13">
      <c r="A54" s="15" t="s">
        <v>391</v>
      </c>
      <c r="B54" s="18"/>
      <c r="C54" s="15"/>
      <c r="D54" s="19">
        <f>SUM(D5:D53)</f>
        <v>30117.91</v>
      </c>
      <c r="E54" s="15"/>
      <c r="F54" s="15"/>
      <c r="G54" s="15"/>
      <c r="H54" s="15"/>
      <c r="I54" s="15"/>
      <c r="J54" s="15"/>
      <c r="K54" s="15"/>
      <c r="L54" s="15"/>
      <c r="M54" s="15"/>
    </row>
  </sheetData>
  <mergeCells count="27">
    <mergeCell ref="A2:M2"/>
    <mergeCell ref="A3:J3"/>
    <mergeCell ref="A5:A13"/>
    <mergeCell ref="A14:A22"/>
    <mergeCell ref="A23:A38"/>
    <mergeCell ref="A39:A45"/>
    <mergeCell ref="A46:A53"/>
    <mergeCell ref="B5:B13"/>
    <mergeCell ref="B14:B22"/>
    <mergeCell ref="B23:B38"/>
    <mergeCell ref="B39:B45"/>
    <mergeCell ref="B46:B53"/>
    <mergeCell ref="C5:C13"/>
    <mergeCell ref="C14:C22"/>
    <mergeCell ref="C23:C38"/>
    <mergeCell ref="C39:C45"/>
    <mergeCell ref="C46:C53"/>
    <mergeCell ref="D5:D13"/>
    <mergeCell ref="D14:D22"/>
    <mergeCell ref="D23:D38"/>
    <mergeCell ref="D39:D45"/>
    <mergeCell ref="D46:D53"/>
    <mergeCell ref="E5:E13"/>
    <mergeCell ref="E14:E22"/>
    <mergeCell ref="E23:E38"/>
    <mergeCell ref="E39:E45"/>
    <mergeCell ref="E46:E5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H1" workbookViewId="0">
      <selection activeCell="O7" sqref="O7"/>
    </sheetView>
  </sheetViews>
  <sheetFormatPr defaultColWidth="10" defaultRowHeight="14.4"/>
  <cols>
    <col min="1" max="1" width="15.3796296296296" style="1" customWidth="1"/>
    <col min="2" max="2" width="30.75" style="1" customWidth="1"/>
    <col min="3" max="3" width="20.5" style="1" customWidth="1"/>
    <col min="4" max="4" width="15.3796296296296" style="1" customWidth="1"/>
    <col min="5" max="17" width="20.5" style="1" customWidth="1"/>
    <col min="18" max="18" width="9.75" style="1" customWidth="1"/>
    <col min="19" max="16384" width="10" style="1"/>
  </cols>
  <sheetData>
    <row r="1" ht="22.7" customHeight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79</v>
      </c>
    </row>
    <row r="2" ht="57" customHeight="1" spans="1:17">
      <c r="A2" s="3" t="s">
        <v>392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2.7" customHeight="1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1" t="s">
        <v>393</v>
      </c>
    </row>
    <row r="4" ht="28.5" customHeight="1" spans="1:17">
      <c r="A4" s="4" t="s">
        <v>81</v>
      </c>
      <c r="B4" s="4" t="s">
        <v>82</v>
      </c>
      <c r="C4" s="4" t="s">
        <v>249</v>
      </c>
      <c r="D4" s="4" t="s">
        <v>394</v>
      </c>
      <c r="E4" s="4" t="s">
        <v>395</v>
      </c>
      <c r="F4" s="4"/>
      <c r="G4" s="4"/>
      <c r="H4" s="4" t="s">
        <v>396</v>
      </c>
      <c r="I4" s="4"/>
      <c r="J4" s="4"/>
      <c r="K4" s="4"/>
      <c r="L4" s="4"/>
      <c r="M4" s="4"/>
      <c r="N4" s="4"/>
      <c r="O4" s="4"/>
      <c r="P4" s="4"/>
      <c r="Q4" s="4"/>
    </row>
    <row r="5" ht="28.5" customHeight="1" spans="1:17">
      <c r="A5" s="4"/>
      <c r="B5" s="4"/>
      <c r="C5" s="4"/>
      <c r="D5" s="4"/>
      <c r="E5" s="4" t="s">
        <v>397</v>
      </c>
      <c r="F5" s="4" t="s">
        <v>398</v>
      </c>
      <c r="G5" s="4" t="s">
        <v>399</v>
      </c>
      <c r="H5" s="4" t="s">
        <v>83</v>
      </c>
      <c r="I5" s="4" t="s">
        <v>86</v>
      </c>
      <c r="J5" s="4" t="s">
        <v>87</v>
      </c>
      <c r="K5" s="4" t="s">
        <v>88</v>
      </c>
      <c r="L5" s="4" t="s">
        <v>89</v>
      </c>
      <c r="M5" s="4" t="s">
        <v>90</v>
      </c>
      <c r="N5" s="4" t="s">
        <v>91</v>
      </c>
      <c r="O5" s="4" t="s">
        <v>92</v>
      </c>
      <c r="P5" s="4" t="s">
        <v>93</v>
      </c>
      <c r="Q5" s="4" t="s">
        <v>94</v>
      </c>
    </row>
    <row r="6" ht="36.2" customHeight="1" spans="1:17">
      <c r="A6" s="5" t="s">
        <v>254</v>
      </c>
      <c r="B6" s="6" t="s">
        <v>97</v>
      </c>
      <c r="C6" s="6" t="s">
        <v>255</v>
      </c>
      <c r="D6" s="6" t="s">
        <v>400</v>
      </c>
      <c r="E6" s="7">
        <v>1500</v>
      </c>
      <c r="F6" s="8">
        <v>3</v>
      </c>
      <c r="G6" s="8">
        <v>4500</v>
      </c>
      <c r="H6" s="8">
        <v>4500</v>
      </c>
      <c r="I6" s="8">
        <v>4500</v>
      </c>
      <c r="J6" s="8"/>
      <c r="K6" s="8"/>
      <c r="L6" s="8"/>
      <c r="M6" s="8"/>
      <c r="N6" s="8"/>
      <c r="O6" s="8"/>
      <c r="P6" s="8"/>
      <c r="Q6" s="8"/>
    </row>
    <row r="7" ht="36.2" customHeight="1" spans="1:17">
      <c r="A7" s="5" t="s">
        <v>254</v>
      </c>
      <c r="B7" s="6" t="s">
        <v>97</v>
      </c>
      <c r="C7" s="6" t="s">
        <v>255</v>
      </c>
      <c r="D7" s="6" t="s">
        <v>400</v>
      </c>
      <c r="E7" s="7">
        <v>5000</v>
      </c>
      <c r="F7" s="8">
        <v>0.5</v>
      </c>
      <c r="G7" s="8">
        <v>2500</v>
      </c>
      <c r="H7" s="8">
        <v>2500</v>
      </c>
      <c r="I7" s="8">
        <v>2500</v>
      </c>
      <c r="J7" s="8"/>
      <c r="K7" s="8"/>
      <c r="L7" s="8"/>
      <c r="M7" s="8"/>
      <c r="N7" s="8"/>
      <c r="O7" s="8"/>
      <c r="P7" s="8"/>
      <c r="Q7" s="8"/>
    </row>
    <row r="8" ht="40.7" customHeight="1" spans="1:17">
      <c r="A8" s="5" t="s">
        <v>254</v>
      </c>
      <c r="B8" s="6" t="s">
        <v>97</v>
      </c>
      <c r="C8" s="6" t="s">
        <v>271</v>
      </c>
      <c r="D8" s="6" t="s">
        <v>401</v>
      </c>
      <c r="E8" s="7">
        <v>1</v>
      </c>
      <c r="F8" s="8">
        <v>10000</v>
      </c>
      <c r="G8" s="8">
        <v>10000</v>
      </c>
      <c r="H8" s="8">
        <v>10000</v>
      </c>
      <c r="I8" s="8">
        <v>10000</v>
      </c>
      <c r="J8" s="8"/>
      <c r="K8" s="8"/>
      <c r="L8" s="8"/>
      <c r="M8" s="8"/>
      <c r="N8" s="8"/>
      <c r="O8" s="8"/>
      <c r="P8" s="8"/>
      <c r="Q8" s="8"/>
    </row>
    <row r="9" ht="40.7" customHeight="1" spans="1:17">
      <c r="A9" s="5" t="s">
        <v>254</v>
      </c>
      <c r="B9" s="6" t="s">
        <v>97</v>
      </c>
      <c r="C9" s="6" t="s">
        <v>271</v>
      </c>
      <c r="D9" s="6" t="s">
        <v>400</v>
      </c>
      <c r="E9" s="7">
        <v>1</v>
      </c>
      <c r="F9" s="8">
        <v>5000</v>
      </c>
      <c r="G9" s="8">
        <v>5000</v>
      </c>
      <c r="H9" s="8">
        <v>5000</v>
      </c>
      <c r="I9" s="8">
        <v>5000</v>
      </c>
      <c r="J9" s="8"/>
      <c r="K9" s="8"/>
      <c r="L9" s="8"/>
      <c r="M9" s="8"/>
      <c r="N9" s="8"/>
      <c r="O9" s="8"/>
      <c r="P9" s="8"/>
      <c r="Q9" s="8"/>
    </row>
    <row r="10" ht="34.15" customHeight="1" spans="1:17">
      <c r="A10" s="4"/>
      <c r="B10" s="4" t="s">
        <v>391</v>
      </c>
      <c r="C10" s="4"/>
      <c r="D10" s="4"/>
      <c r="E10" s="9">
        <v>6502</v>
      </c>
      <c r="F10" s="4"/>
      <c r="G10" s="10">
        <v>22000</v>
      </c>
      <c r="H10" s="10">
        <f>SUM(H6:H9)</f>
        <v>22000</v>
      </c>
      <c r="I10" s="10">
        <f>SUM(I6:I9)</f>
        <v>22000</v>
      </c>
      <c r="J10" s="10"/>
      <c r="K10" s="10"/>
      <c r="L10" s="10"/>
      <c r="M10" s="10"/>
      <c r="N10" s="10"/>
      <c r="O10" s="10"/>
      <c r="P10" s="10"/>
      <c r="Q10" s="10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 </vt:lpstr>
      <vt:lpstr>4财拨总表</vt:lpstr>
      <vt:lpstr>5一般预算支出 </vt:lpstr>
      <vt:lpstr>6基本支出</vt:lpstr>
      <vt:lpstr>7三公</vt:lpstr>
      <vt:lpstr>8政府性基金</vt:lpstr>
      <vt:lpstr>9国有资本经营预算</vt:lpstr>
      <vt:lpstr>12部门项目支出明细表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冯惠</cp:lastModifiedBy>
  <dcterms:created xsi:type="dcterms:W3CDTF">2022-02-08T01:47:00Z</dcterms:created>
  <dcterms:modified xsi:type="dcterms:W3CDTF">2022-02-17T08:27:59Z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85E29DB2359F4A7BA4DFC207E21F0E0C</vt:lpwstr>
  </property>
  <property fmtid="{D5CDD505-2E9C-101B-9397-08002B2CF9AE}" pid="3" name="KSOProductBuildVer">
    <vt:lpwstr>2052-11.1.0.11365</vt:lpwstr>
  </property>
</Properties>
</file>